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4240" windowHeight="13140"/>
  </bookViews>
  <sheets>
    <sheet name="Foaie1" sheetId="1" r:id="rId1"/>
    <sheet name="Foaie2" sheetId="2" r:id="rId2"/>
    <sheet name="Foaie3" sheetId="3" r:id="rId3"/>
  </sheets>
  <calcPr calcId="162913"/>
</workbook>
</file>

<file path=xl/calcChain.xml><?xml version="1.0" encoding="utf-8"?>
<calcChain xmlns="http://schemas.openxmlformats.org/spreadsheetml/2006/main">
  <c r="D149" i="1" l="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43" i="1"/>
  <c r="D144" i="1"/>
  <c r="D145" i="1"/>
  <c r="D146" i="1"/>
  <c r="D147" i="1"/>
  <c r="D148" i="1"/>
  <c r="D136" i="1"/>
  <c r="D137" i="1"/>
  <c r="D138" i="1"/>
  <c r="D139" i="1"/>
  <c r="D140" i="1"/>
  <c r="D141" i="1"/>
  <c r="D142" i="1"/>
  <c r="D122" i="1"/>
  <c r="D123" i="1"/>
  <c r="D124" i="1"/>
  <c r="D125" i="1"/>
  <c r="D126" i="1"/>
  <c r="D127" i="1"/>
  <c r="D128" i="1"/>
  <c r="D129" i="1"/>
  <c r="D130" i="1"/>
  <c r="D131" i="1"/>
  <c r="D132" i="1"/>
  <c r="D133" i="1"/>
  <c r="D134" i="1"/>
  <c r="D135" i="1"/>
  <c r="D108" i="1"/>
  <c r="D109" i="1"/>
  <c r="D110" i="1"/>
  <c r="D111" i="1"/>
  <c r="D112" i="1"/>
  <c r="D113" i="1"/>
  <c r="D114" i="1"/>
  <c r="D115" i="1"/>
  <c r="D116" i="1"/>
  <c r="D117" i="1"/>
  <c r="D118" i="1"/>
  <c r="D119" i="1"/>
  <c r="D101" i="1"/>
  <c r="D102" i="1"/>
  <c r="D103" i="1"/>
  <c r="D104" i="1"/>
  <c r="D105" i="1"/>
  <c r="D106" i="1"/>
  <c r="D107" i="1"/>
  <c r="D96" i="1"/>
  <c r="D97" i="1"/>
  <c r="D98" i="1"/>
  <c r="D99" i="1"/>
  <c r="D100" i="1"/>
  <c r="D93" i="1"/>
  <c r="D88" i="1"/>
  <c r="D89" i="1"/>
  <c r="D90" i="1"/>
  <c r="D91" i="1"/>
  <c r="D92" i="1"/>
  <c r="D83" i="1"/>
  <c r="D84" i="1"/>
  <c r="D85" i="1"/>
  <c r="D86" i="1"/>
  <c r="D87" i="1"/>
  <c r="D81" i="1"/>
  <c r="D82" i="1"/>
  <c r="D75" i="1"/>
  <c r="D76" i="1"/>
  <c r="D77" i="1"/>
  <c r="D78" i="1"/>
  <c r="D72" i="1"/>
  <c r="D69" i="1"/>
  <c r="D70" i="1"/>
  <c r="D71" i="1"/>
  <c r="D66" i="1"/>
  <c r="D67" i="1"/>
  <c r="D68" i="1"/>
  <c r="D64" i="1"/>
  <c r="D58" i="1"/>
  <c r="D59" i="1"/>
  <c r="D60" i="1"/>
  <c r="D61" i="1"/>
  <c r="D52" i="1"/>
  <c r="D53" i="1"/>
  <c r="D54" i="1"/>
  <c r="D55" i="1"/>
  <c r="D49" i="1"/>
  <c r="D43" i="1"/>
  <c r="D44" i="1"/>
  <c r="D45" i="1"/>
  <c r="D46" i="1"/>
  <c r="D41" i="1"/>
  <c r="D42" i="1"/>
  <c r="D32" i="1"/>
  <c r="D33" i="1"/>
  <c r="D34" i="1"/>
  <c r="D35" i="1"/>
  <c r="D36" i="1"/>
  <c r="D37" i="1"/>
  <c r="D38" i="1"/>
  <c r="D28" i="1"/>
  <c r="D29" i="1"/>
  <c r="D22" i="1"/>
  <c r="D23" i="1"/>
  <c r="D24" i="1"/>
  <c r="D25" i="1"/>
  <c r="D21" i="1"/>
  <c r="D19" i="1"/>
  <c r="D18" i="1"/>
  <c r="D17" i="1"/>
  <c r="E47" i="1" l="1"/>
  <c r="D47" i="1" s="1"/>
  <c r="E39" i="1"/>
  <c r="D39" i="1" s="1"/>
  <c r="E120" i="1"/>
  <c r="D120" i="1" s="1"/>
  <c r="E191" i="1"/>
  <c r="D191" i="1" s="1"/>
  <c r="E94" i="1"/>
  <c r="D94" i="1" s="1"/>
  <c r="I125" i="1"/>
  <c r="I123" i="1"/>
  <c r="I72" i="1"/>
  <c r="I61" i="1"/>
  <c r="I135" i="1"/>
  <c r="I130" i="1"/>
  <c r="I82" i="1"/>
  <c r="I32" i="1"/>
  <c r="I81" i="1"/>
  <c r="I17" i="1"/>
  <c r="I68" i="1"/>
  <c r="I33" i="1"/>
  <c r="I24" i="1"/>
  <c r="I122" i="1"/>
  <c r="I21" i="1"/>
  <c r="I29" i="1"/>
  <c r="E50" i="1"/>
  <c r="D50" i="1" s="1"/>
  <c r="I86" i="1"/>
  <c r="I28" i="1"/>
  <c r="I89" i="1"/>
  <c r="I133" i="1"/>
  <c r="E26" i="1"/>
  <c r="D26" i="1" s="1"/>
  <c r="E30" i="1"/>
  <c r="D30" i="1" s="1"/>
  <c r="E79" i="1"/>
  <c r="D79" i="1" s="1"/>
  <c r="E73" i="1"/>
  <c r="D73" i="1" s="1"/>
  <c r="E62" i="1"/>
  <c r="D62" i="1" s="1"/>
  <c r="E56" i="1"/>
  <c r="D56" i="1" s="1"/>
  <c r="E192" i="1" l="1"/>
  <c r="D192" i="1" s="1"/>
  <c r="I191" i="1"/>
</calcChain>
</file>

<file path=xl/sharedStrings.xml><?xml version="1.0" encoding="utf-8"?>
<sst xmlns="http://schemas.openxmlformats.org/spreadsheetml/2006/main" count="823" uniqueCount="338">
  <si>
    <t>INSTITUŢIA PREFECTULUI- JUDEŢUL BIHOR</t>
  </si>
  <si>
    <t>Compartiment Achiziţii Publice şi Resurse Umane</t>
  </si>
  <si>
    <t>PROGRAMUL ANUAL</t>
  </si>
  <si>
    <t>Nr. crt</t>
  </si>
  <si>
    <t>Obiectul achiziției directe</t>
  </si>
  <si>
    <t>Cod CPV</t>
  </si>
  <si>
    <t>Valoarea estimată</t>
  </si>
  <si>
    <t>Sursa de finanțare</t>
  </si>
  <si>
    <t>Data estimată</t>
  </si>
  <si>
    <t>Pentru inițiere</t>
  </si>
  <si>
    <t>Pentru finalizarea achiziției</t>
  </si>
  <si>
    <t>Reparatii, întreţinere copiatoare, calc, imprim.</t>
  </si>
  <si>
    <t>50313200-8</t>
  </si>
  <si>
    <t>Buget stat</t>
  </si>
  <si>
    <t>50112000-3</t>
  </si>
  <si>
    <t>Spălări autoturisme</t>
  </si>
  <si>
    <t>50112300-6</t>
  </si>
  <si>
    <t>09132100-4</t>
  </si>
  <si>
    <t>09134200-9</t>
  </si>
  <si>
    <t>45453100-8</t>
  </si>
  <si>
    <t>Servicii de legat dosare</t>
  </si>
  <si>
    <t>79995100-6</t>
  </si>
  <si>
    <t>Servicii de furnizare program legislatie</t>
  </si>
  <si>
    <t>64216200-5</t>
  </si>
  <si>
    <t>Servicii internet / cablu TV</t>
  </si>
  <si>
    <t>72400000-4</t>
  </si>
  <si>
    <t>79633000-0</t>
  </si>
  <si>
    <t>Abonamente ziare locale</t>
  </si>
  <si>
    <t>79823000-9</t>
  </si>
  <si>
    <t>Servicii de telefonie mobilă-conf acord cadru M.A.I.</t>
  </si>
  <si>
    <t>64212000-5</t>
  </si>
  <si>
    <t>Servicii de telefonie fixă conf acord cadru M.A.I.</t>
  </si>
  <si>
    <t>64211000-8</t>
  </si>
  <si>
    <t>65310000-9</t>
  </si>
  <si>
    <t>65110000-7</t>
  </si>
  <si>
    <t>65000000-3</t>
  </si>
  <si>
    <t>44411000-4</t>
  </si>
  <si>
    <t>Servicii incarcat stingatoare</t>
  </si>
  <si>
    <t>50413200-5</t>
  </si>
  <si>
    <t>79341000-6</t>
  </si>
  <si>
    <t>64113000-1</t>
  </si>
  <si>
    <t>Servicii de protectia/medicina muncii</t>
  </si>
  <si>
    <t>85147000-1</t>
  </si>
  <si>
    <t>24951311-8</t>
  </si>
  <si>
    <t>Lichid curatare parbriz</t>
  </si>
  <si>
    <t>39831500-1</t>
  </si>
  <si>
    <t>Stingatoare</t>
  </si>
  <si>
    <t>35111300-8</t>
  </si>
  <si>
    <t>Agende si calendare</t>
  </si>
  <si>
    <t>228190000-4</t>
  </si>
  <si>
    <t>Anvelope (pneuri) auto</t>
  </si>
  <si>
    <t>34351100-3</t>
  </si>
  <si>
    <t>31531000-7</t>
  </si>
  <si>
    <t>44316510-6</t>
  </si>
  <si>
    <t>15981000-8</t>
  </si>
  <si>
    <t>30237300-2</t>
  </si>
  <si>
    <t>Coroane/buchet de flori aniversare/comemorative</t>
  </si>
  <si>
    <t>03121210-0</t>
  </si>
  <si>
    <t>Felicitari, carti de vizita, pungi cadou</t>
  </si>
  <si>
    <t>22300000-3</t>
  </si>
  <si>
    <t xml:space="preserve">Plachete </t>
  </si>
  <si>
    <t>39298700-4</t>
  </si>
  <si>
    <t>35821000-5</t>
  </si>
  <si>
    <t>31214100-0</t>
  </si>
  <si>
    <t>Prelungitor electric</t>
  </si>
  <si>
    <t>31224810-3</t>
  </si>
  <si>
    <t>30199500-5</t>
  </si>
  <si>
    <t xml:space="preserve">Piese de schimb </t>
  </si>
  <si>
    <t>34913000-0</t>
  </si>
  <si>
    <t>Registre, condici</t>
  </si>
  <si>
    <t>22810000-1</t>
  </si>
  <si>
    <t>Stampile cu text, datiere</t>
  </si>
  <si>
    <t>30192153-8</t>
  </si>
  <si>
    <t>2280000-8</t>
  </si>
  <si>
    <t>Registru de casă</t>
  </si>
  <si>
    <t>Ordin serviciu/deplasare</t>
  </si>
  <si>
    <t>Comandă, dispozitii plata</t>
  </si>
  <si>
    <t>Foi de parcurs</t>
  </si>
  <si>
    <t>Stick memorie USB</t>
  </si>
  <si>
    <t>30233100-2</t>
  </si>
  <si>
    <t>42932100-9</t>
  </si>
  <si>
    <t>18143000-3</t>
  </si>
  <si>
    <t>Produse de protocol</t>
  </si>
  <si>
    <t>15860000-4</t>
  </si>
  <si>
    <t>Servicii postale</t>
  </si>
  <si>
    <t>64110000-0</t>
  </si>
  <si>
    <t>22100000-1</t>
  </si>
  <si>
    <t>Agrafe</t>
  </si>
  <si>
    <t>30197220-4</t>
  </si>
  <si>
    <t>Ascuţitoare</t>
  </si>
  <si>
    <t>30192133-2</t>
  </si>
  <si>
    <t>Biblioraft</t>
  </si>
  <si>
    <t>30197210-1</t>
  </si>
  <si>
    <t>CD-uri</t>
  </si>
  <si>
    <t>30234300-1</t>
  </si>
  <si>
    <t>Capse</t>
  </si>
  <si>
    <t>30197110-0</t>
  </si>
  <si>
    <t>30197320-5</t>
  </si>
  <si>
    <t>Creioane</t>
  </si>
  <si>
    <t>30192130-1</t>
  </si>
  <si>
    <t>Creioane mecanice</t>
  </si>
  <si>
    <t>30192126-0</t>
  </si>
  <si>
    <t>Carton A4-colorat</t>
  </si>
  <si>
    <t>22800000-8</t>
  </si>
  <si>
    <t>22830000-7</t>
  </si>
  <si>
    <t>Caiet studenţesc</t>
  </si>
  <si>
    <t>Dosar plic</t>
  </si>
  <si>
    <t>22852000-7</t>
  </si>
  <si>
    <t>Dosar cu şină</t>
  </si>
  <si>
    <t>Dosar încopciat</t>
  </si>
  <si>
    <t>Dosar pvc</t>
  </si>
  <si>
    <t>25213500-2</t>
  </si>
  <si>
    <t>DVD</t>
  </si>
  <si>
    <t>30234400-2</t>
  </si>
  <si>
    <t>Decapsator</t>
  </si>
  <si>
    <t>30197321-2</t>
  </si>
  <si>
    <t>Evidenţiator-marker</t>
  </si>
  <si>
    <t>30192700-8</t>
  </si>
  <si>
    <t>Folie plastic</t>
  </si>
  <si>
    <t>Foarfecă</t>
  </si>
  <si>
    <t>39241200-5</t>
  </si>
  <si>
    <t>30192920-6</t>
  </si>
  <si>
    <t>Folie maşină de spiralat</t>
  </si>
  <si>
    <t>30190000-7</t>
  </si>
  <si>
    <t>Spirale 19 mm</t>
  </si>
  <si>
    <t>Spirale 22 mm</t>
  </si>
  <si>
    <t>Spirale 40 mm</t>
  </si>
  <si>
    <t>Folie laminator</t>
  </si>
  <si>
    <t>19000000-6</t>
  </si>
  <si>
    <t>Etichete autocolante</t>
  </si>
  <si>
    <t>30192800-9</t>
  </si>
  <si>
    <t>Hârtie xerox A4</t>
  </si>
  <si>
    <t>30197642-8</t>
  </si>
  <si>
    <t>Hârtie xerox A3</t>
  </si>
  <si>
    <t>Lipici hartie</t>
  </si>
  <si>
    <t>Liniar</t>
  </si>
  <si>
    <t>39292500-0</t>
  </si>
  <si>
    <t>Pix cu gel negru</t>
  </si>
  <si>
    <t>30192121-5</t>
  </si>
  <si>
    <t>Pix cu gel roşu</t>
  </si>
  <si>
    <t>Pix albastru</t>
  </si>
  <si>
    <t>Plic C6 mic</t>
  </si>
  <si>
    <t>30199230-1</t>
  </si>
  <si>
    <t>Plic C5 mijlociu</t>
  </si>
  <si>
    <t>Plic C4 mare</t>
  </si>
  <si>
    <t>Plic cu burduf</t>
  </si>
  <si>
    <t>Postit-notes adeziv 75x75</t>
  </si>
  <si>
    <t>22816300-6</t>
  </si>
  <si>
    <t>Postit-notes adeziv 35x50</t>
  </si>
  <si>
    <t>Postit-memocub</t>
  </si>
  <si>
    <t>Radiere</t>
  </si>
  <si>
    <t>30192100-2</t>
  </si>
  <si>
    <t>Perforator mare profesional</t>
  </si>
  <si>
    <t>30197330-8</t>
  </si>
  <si>
    <t>Scotch (banda adeziva)</t>
  </si>
  <si>
    <t>44424200-0</t>
  </si>
  <si>
    <t>Tuş ştampile-negru,roşu,albastru,mov</t>
  </si>
  <si>
    <t>22612000-3</t>
  </si>
  <si>
    <t>Hârtie flipchart</t>
  </si>
  <si>
    <t>30197621-5</t>
  </si>
  <si>
    <t>30197221-1</t>
  </si>
  <si>
    <t>Mouse pentru computer</t>
  </si>
  <si>
    <t>30237410-6</t>
  </si>
  <si>
    <t>30192122-2</t>
  </si>
  <si>
    <t>Prosoape hartie, servetele</t>
  </si>
  <si>
    <t>39514100-9</t>
  </si>
  <si>
    <t>39224330-0</t>
  </si>
  <si>
    <t>Hârtie igienică</t>
  </si>
  <si>
    <t>33761000-2</t>
  </si>
  <si>
    <t>Manusi menaj</t>
  </si>
  <si>
    <t>18424300-0</t>
  </si>
  <si>
    <t>Odorizant toaletă</t>
  </si>
  <si>
    <t>39831600-2</t>
  </si>
  <si>
    <t>Burete de vase</t>
  </si>
  <si>
    <t>39525100-9</t>
  </si>
  <si>
    <t>Clor</t>
  </si>
  <si>
    <t>24311900-6</t>
  </si>
  <si>
    <t>39831240-0</t>
  </si>
  <si>
    <t>Detartrant, dezinfectant</t>
  </si>
  <si>
    <t>39822000-0</t>
  </si>
  <si>
    <t>Făraş</t>
  </si>
  <si>
    <t>39224350-6</t>
  </si>
  <si>
    <t>Lavete de şters</t>
  </si>
  <si>
    <t>Mături din plastic</t>
  </si>
  <si>
    <t>39224000-8</t>
  </si>
  <si>
    <t>Perie wc</t>
  </si>
  <si>
    <t>Mop bumbac+coadă</t>
  </si>
  <si>
    <t>Solutie curatat vase</t>
  </si>
  <si>
    <t>39832000-3</t>
  </si>
  <si>
    <t>Spray mobilă</t>
  </si>
  <si>
    <t>39812100-8</t>
  </si>
  <si>
    <t>Pastile pişoar</t>
  </si>
  <si>
    <t>Saci menaj</t>
  </si>
  <si>
    <t>19640000-4</t>
  </si>
  <si>
    <t>Săpun lichid</t>
  </si>
  <si>
    <t>33711900-6</t>
  </si>
  <si>
    <t>Soluţie de curăţat geamuri</t>
  </si>
  <si>
    <t>Accesorii aspirator</t>
  </si>
  <si>
    <t>39713431-3</t>
  </si>
  <si>
    <t>APROB,</t>
  </si>
  <si>
    <t>PREFECT</t>
  </si>
  <si>
    <t xml:space="preserve">                                                </t>
  </si>
  <si>
    <t xml:space="preserve">                                      </t>
  </si>
  <si>
    <t>Asigurarea funcționării parcului auto al instituției cf.subclasificației de mai jos:</t>
  </si>
  <si>
    <t>Servicii de asigurare/insp.tehnica a autovehiculelor</t>
  </si>
  <si>
    <t>Reparaţii /întreținere autoturisme</t>
  </si>
  <si>
    <t>66514110-0, 71631200-2</t>
  </si>
  <si>
    <t>Cartuse toner /cilindru</t>
  </si>
  <si>
    <t>30125100-2, 30125000-1</t>
  </si>
  <si>
    <t>Asigurare arhiva cf.subclasificației de mai jos:</t>
  </si>
  <si>
    <t>Asigurarea comunicării(telefonie,internet,cablu, poștă) cf.subclasificației de mai jos:</t>
  </si>
  <si>
    <t>Asigurarea utilităților  cf.subclasificației de mai jos:</t>
  </si>
  <si>
    <t>Asigurarea informării și perfectionării angajaților cf.subclasificației de mai jos:</t>
  </si>
  <si>
    <t>I</t>
  </si>
  <si>
    <t>II</t>
  </si>
  <si>
    <t>III</t>
  </si>
  <si>
    <t>IV</t>
  </si>
  <si>
    <t>V</t>
  </si>
  <si>
    <t>VI</t>
  </si>
  <si>
    <t>Servicii perfectionare/instruire profesională</t>
  </si>
  <si>
    <t>VII</t>
  </si>
  <si>
    <t>Servicii de furnizare a energiei electrice conf.acord cadru MAI</t>
  </si>
  <si>
    <t>Asigurarea activității de protocol cf.subclasificației de mai jos:</t>
  </si>
  <si>
    <t>VIII</t>
  </si>
  <si>
    <t>Apa (in timp de canicula)</t>
  </si>
  <si>
    <t>Articole sanitare (trusă sanitară, spirt,etc)</t>
  </si>
  <si>
    <t>IX</t>
  </si>
  <si>
    <t>Asigurare întreținere imobil cf.subclasificației de mai jos:</t>
  </si>
  <si>
    <t>X</t>
  </si>
  <si>
    <t>Asigurare consumabile birou (birotică,papetărie)cf.subclasificației de mai jos:</t>
  </si>
  <si>
    <t>Notă:</t>
  </si>
  <si>
    <t>Avizat</t>
  </si>
  <si>
    <t>Coordonator compartiment</t>
  </si>
  <si>
    <t xml:space="preserve">Emil Berdie </t>
  </si>
  <si>
    <t>Elaborat</t>
  </si>
  <si>
    <t>Responsabil achiziții publice</t>
  </si>
  <si>
    <t>Daciana Gherdan</t>
  </si>
  <si>
    <t>Servicii de furnizare apă rece(furnizor unic)</t>
  </si>
  <si>
    <t>Servicii de furnizare a energiei termice,apă caldă(furnizor unic)</t>
  </si>
  <si>
    <t>Servicii de salubritate-transport gunoi(furnizor unic)</t>
  </si>
  <si>
    <t>Asigurare protectie angajati cf.subclasificației de mai jos:</t>
  </si>
  <si>
    <t>Achiziții carburanti-benzină, motorină</t>
  </si>
  <si>
    <t>Subtotal necesitate I</t>
  </si>
  <si>
    <t>Subtotal necesitate II</t>
  </si>
  <si>
    <t>Subtotal necesitate III</t>
  </si>
  <si>
    <t>Subtotal necesitate IV</t>
  </si>
  <si>
    <t>Subtotal necesitate V</t>
  </si>
  <si>
    <t>Subtotal necesitate VI</t>
  </si>
  <si>
    <t>Subtotal necesitate VII</t>
  </si>
  <si>
    <t>Subtotal necesitate VIII</t>
  </si>
  <si>
    <t>Subtotal necesitate IX</t>
  </si>
  <si>
    <t>Subtotal necesitate X</t>
  </si>
  <si>
    <t>Steaguri/steme/suport</t>
  </si>
  <si>
    <t>Mina creion mecanic</t>
  </si>
  <si>
    <t>Pix mină Parker(negru si albastru)</t>
  </si>
  <si>
    <t>Index color plastic</t>
  </si>
  <si>
    <t xml:space="preserve">Stilou </t>
  </si>
  <si>
    <t>Rezerve stilou(patroane)</t>
  </si>
  <si>
    <t>Rezerva mop</t>
  </si>
  <si>
    <t>30192132-5</t>
  </si>
  <si>
    <t>Asigurare funcționare/întreținere rețea  IT cf.subclasificației de mai jos:</t>
  </si>
  <si>
    <t>Dotare cu echipamente IT cf.subclasificatiei de mai jos:</t>
  </si>
  <si>
    <t>XI</t>
  </si>
  <si>
    <t>Subtotal necesitate XI</t>
  </si>
  <si>
    <t>Achizitii finale(lei fara TVA)</t>
  </si>
  <si>
    <t>Calculator de birou</t>
  </si>
  <si>
    <t>Cutter si rezerve</t>
  </si>
  <si>
    <t>Spray curatare monitoare</t>
  </si>
  <si>
    <t>30141000-9</t>
  </si>
  <si>
    <t>30197310-2</t>
  </si>
  <si>
    <t>39831400-0</t>
  </si>
  <si>
    <t>90511000-2</t>
  </si>
  <si>
    <t>XII</t>
  </si>
  <si>
    <t>Clipboard</t>
  </si>
  <si>
    <t>30191130-4</t>
  </si>
  <si>
    <t>Intrerupător electric / prize, etc.</t>
  </si>
  <si>
    <t>Bon de predare,transfer, restituire, bon de consum, fișe, legitimatii</t>
  </si>
  <si>
    <t>Asigurarea curățeniei si intretinerea spațiilor de lucru</t>
  </si>
  <si>
    <t>39000000-2</t>
  </si>
  <si>
    <t>Capsator mare profesional</t>
  </si>
  <si>
    <t xml:space="preserve">Capsator mic </t>
  </si>
  <si>
    <t>Pix cu gel albastru</t>
  </si>
  <si>
    <t>Cos gunoi</t>
  </si>
  <si>
    <t>Alonge indosariere plastic</t>
  </si>
  <si>
    <t>Marker negru</t>
  </si>
  <si>
    <t>Suport accesorii de birou</t>
  </si>
  <si>
    <t>Servicii organizare evenimente</t>
  </si>
  <si>
    <t>Mouse si tastatura</t>
  </si>
  <si>
    <t>30192125-3</t>
  </si>
  <si>
    <t>48500000-3</t>
  </si>
  <si>
    <t>Lichid antigel</t>
  </si>
  <si>
    <t>Echipamente live pe social media</t>
  </si>
  <si>
    <t>Servicii de reclama publicitate, anunturi</t>
  </si>
  <si>
    <t>Carti de specialitate, publicatii</t>
  </si>
  <si>
    <t>Becuri, lampi incandescente, LED</t>
  </si>
  <si>
    <t>Sfoara</t>
  </si>
  <si>
    <t>39541140-9 </t>
  </si>
  <si>
    <t>Găleată cu storcator</t>
  </si>
  <si>
    <t>Mentenanta sistem CCTV</t>
  </si>
  <si>
    <t>31625000-3</t>
  </si>
  <si>
    <t>Broasca / butuc / yale, robineti si alte articole feronerie</t>
  </si>
  <si>
    <t>Mobilier birou(scaune, etajere, etc)</t>
  </si>
  <si>
    <t>03.01.2024</t>
  </si>
  <si>
    <t>Servicii intretinere soft CID</t>
  </si>
  <si>
    <t>Servetele umede</t>
  </si>
  <si>
    <t>Baterii AA si AAA</t>
  </si>
  <si>
    <t>Mape de corespondenţă/mape plastic</t>
  </si>
  <si>
    <t>Aparat spiralat/laminat</t>
  </si>
  <si>
    <t>Ghilotina documente</t>
  </si>
  <si>
    <t>Distrugator documente</t>
  </si>
  <si>
    <t>Avertizor/indicator</t>
  </si>
  <si>
    <t>Laser pointer</t>
  </si>
  <si>
    <t>72611000-6</t>
  </si>
  <si>
    <t>45312200-9</t>
  </si>
  <si>
    <t>30195911-1</t>
  </si>
  <si>
    <t>79952000-2 </t>
  </si>
  <si>
    <t>90910000-9</t>
  </si>
  <si>
    <t>42964000-1</t>
  </si>
  <si>
    <t>44613800-8 </t>
  </si>
  <si>
    <t>44423450-0</t>
  </si>
  <si>
    <t>Lucrari reparatii/ inlocuire/ imobil</t>
  </si>
  <si>
    <t xml:space="preserve">1.Necesitățile identificate ulterior aprobării prezentului document se pot achiziționa doar în condițiile prevederilor legislației în     domeniul achizițiilor.                                                                                                                                                                                                                                                         2. Necesitățile din prezentul PAAP vor fi achiziționate în limita bugetului aprobat de MAI.                                                                                           </t>
  </si>
  <si>
    <t>Ventilatoare/aer conditionat</t>
  </si>
  <si>
    <t>39514500-3,  39717200-3</t>
  </si>
  <si>
    <t>al achiziţiilor publice pentru anul 2025</t>
  </si>
  <si>
    <t>MARCEL DRAGOȘ</t>
  </si>
  <si>
    <t>grupate pe necesități</t>
  </si>
  <si>
    <t>03.01.2025</t>
  </si>
  <si>
    <t>31.12.2025</t>
  </si>
  <si>
    <t>Servicii de curatenie Serv.Inmatric/Pasapoarte</t>
  </si>
  <si>
    <t>Sistem control acces si antifractie/analiza risc</t>
  </si>
  <si>
    <t>Echipamente si accesorii IT(sisteme calcul,monitoare, imprimante, multifunctionale, echipamente retea,cabluri,UPS, etc)</t>
  </si>
  <si>
    <t xml:space="preserve"> nr.1905/21.02.2025</t>
  </si>
  <si>
    <t xml:space="preserve"> Corector</t>
  </si>
  <si>
    <t>Echipamente protectie ( dezinfectanți, mănuși, etc)</t>
  </si>
  <si>
    <t>Lei cu TVA</t>
  </si>
  <si>
    <t>Lei fara TVA</t>
  </si>
  <si>
    <t>V1/buget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</si>
</sst>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2"/>
      <color theme="1"/>
      <name val="Arial Narrow"/>
      <family val="2"/>
      <charset val="238"/>
    </font>
    <font>
      <sz val="12"/>
      <color theme="1"/>
      <name val="Arial Narrow"/>
      <family val="2"/>
      <charset val="238"/>
    </font>
    <font>
      <sz val="12"/>
      <color rgb="FF000000"/>
      <name val="Calibri"/>
      <family val="2"/>
      <charset val="238"/>
    </font>
    <font>
      <sz val="12"/>
      <color theme="1"/>
      <name val="Calibri"/>
      <family val="2"/>
      <charset val="238"/>
    </font>
    <font>
      <b/>
      <sz val="11"/>
      <color theme="1"/>
      <name val="Calibri"/>
      <family val="2"/>
      <charset val="238"/>
      <scheme val="minor"/>
    </font>
    <font>
      <b/>
      <sz val="12"/>
      <color rgb="FF000000"/>
      <name val="Calibri"/>
      <family val="2"/>
      <charset val="238"/>
    </font>
    <font>
      <b/>
      <sz val="12"/>
      <color theme="1"/>
      <name val="Calibri"/>
      <family val="2"/>
      <charset val="238"/>
    </font>
    <font>
      <sz val="12"/>
      <name val="Arial Narrow"/>
      <family val="2"/>
      <charset val="238"/>
    </font>
    <font>
      <b/>
      <sz val="12"/>
      <name val="Arial Narrow"/>
      <family val="2"/>
    </font>
    <font>
      <b/>
      <sz val="12"/>
      <color rgb="FF000000"/>
      <name val="Calibri"/>
      <family val="2"/>
    </font>
    <font>
      <b/>
      <sz val="11"/>
      <color theme="1"/>
      <name val="Calibri"/>
      <family val="2"/>
      <scheme val="minor"/>
    </font>
    <font>
      <b/>
      <sz val="12"/>
      <color theme="1"/>
      <name val="Arial Narrow"/>
      <family val="2"/>
    </font>
    <font>
      <sz val="10"/>
      <color theme="1"/>
      <name val="Arial Narrow"/>
      <family val="2"/>
      <charset val="238"/>
    </font>
    <font>
      <sz val="12"/>
      <color rgb="FF000000"/>
      <name val="Calibri"/>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0" fontId="1" fillId="0" borderId="0" xfId="0" applyFont="1" applyAlignment="1">
      <alignment horizontal="center"/>
    </xf>
    <xf numFmtId="0" fontId="1"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6" xfId="0" applyFont="1" applyBorder="1" applyAlignment="1">
      <alignment vertical="top" wrapText="1"/>
    </xf>
    <xf numFmtId="0" fontId="1" fillId="0" borderId="3" xfId="0" applyFont="1" applyBorder="1" applyAlignment="1">
      <alignment horizontal="center" vertical="top" wrapText="1"/>
    </xf>
    <xf numFmtId="0" fontId="1" fillId="0" borderId="0" xfId="0" applyFont="1" applyAlignment="1">
      <alignment horizontal="left"/>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5" fillId="0" borderId="0" xfId="0" applyFont="1"/>
    <xf numFmtId="0" fontId="0" fillId="0" borderId="8" xfId="0" applyBorder="1"/>
    <xf numFmtId="0" fontId="2" fillId="0" borderId="8" xfId="0" applyFont="1" applyBorder="1" applyAlignment="1">
      <alignment horizontal="justify"/>
    </xf>
    <xf numFmtId="0" fontId="5" fillId="0" borderId="8" xfId="0" applyFont="1" applyBorder="1" applyAlignment="1">
      <alignment horizontal="center"/>
    </xf>
    <xf numFmtId="0" fontId="5" fillId="0" borderId="0" xfId="0" applyFont="1" applyAlignment="1">
      <alignment horizontal="center"/>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right"/>
    </xf>
    <xf numFmtId="14" fontId="2"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8"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2" borderId="6" xfId="0" applyFont="1" applyFill="1" applyBorder="1" applyAlignment="1">
      <alignment horizontal="center" vertical="center" wrapText="1"/>
    </xf>
    <xf numFmtId="0" fontId="0" fillId="2" borderId="8" xfId="0" applyFill="1" applyBorder="1"/>
    <xf numFmtId="0" fontId="12" fillId="0" borderId="6" xfId="0" applyFont="1" applyBorder="1" applyAlignment="1">
      <alignment horizontal="center" vertical="center" wrapText="1"/>
    </xf>
    <xf numFmtId="0" fontId="11" fillId="0" borderId="8" xfId="0" applyFont="1" applyBorder="1"/>
    <xf numFmtId="0" fontId="0" fillId="0" borderId="8" xfId="0" applyBorder="1" applyAlignment="1">
      <alignment horizontal="center" vertical="center" wrapText="1"/>
    </xf>
    <xf numFmtId="0" fontId="0" fillId="0" borderId="8" xfId="0" applyBorder="1" applyAlignment="1">
      <alignment horizontal="right"/>
    </xf>
    <xf numFmtId="0" fontId="13" fillId="0" borderId="6" xfId="0" applyFont="1" applyBorder="1" applyAlignment="1">
      <alignment horizontal="center" vertical="center" wrapText="1"/>
    </xf>
    <xf numFmtId="0" fontId="5" fillId="0" borderId="0" xfId="0" applyFont="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top" wrapText="1"/>
    </xf>
    <xf numFmtId="0" fontId="11" fillId="0" borderId="0" xfId="0" applyFont="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0" fontId="1" fillId="0" borderId="1" xfId="0" applyFont="1" applyBorder="1" applyAlignment="1">
      <alignment vertical="top" wrapText="1"/>
    </xf>
    <xf numFmtId="0" fontId="1" fillId="0" borderId="3" xfId="0" applyFont="1" applyBorder="1" applyAlignment="1">
      <alignment vertical="top"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4" xfId="0" applyFont="1" applyBorder="1" applyAlignment="1">
      <alignment horizontal="center" vertical="top" wrapText="1"/>
    </xf>
    <xf numFmtId="4" fontId="3" fillId="2" borderId="6"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4" fillId="2" borderId="6"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4" fillId="2" borderId="3"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6"/>
  <sheetViews>
    <sheetView tabSelected="1" topLeftCell="A187" workbookViewId="0">
      <selection activeCell="A8" sqref="A8:XFD8"/>
    </sheetView>
  </sheetViews>
  <sheetFormatPr defaultRowHeight="15" x14ac:dyDescent="0.25"/>
  <cols>
    <col min="1" max="1" width="7.28515625" customWidth="1"/>
    <col min="2" max="2" width="38.42578125" customWidth="1"/>
    <col min="3" max="3" width="15.140625" customWidth="1"/>
    <col min="4" max="4" width="12.7109375" customWidth="1"/>
    <col min="5" max="5" width="12.5703125" customWidth="1"/>
    <col min="6" max="6" width="13.28515625" customWidth="1"/>
    <col min="7" max="7" width="14.5703125" customWidth="1"/>
    <col min="8" max="8" width="16.5703125" customWidth="1"/>
    <col min="9" max="9" width="15.7109375" hidden="1" customWidth="1"/>
  </cols>
  <sheetData>
    <row r="1" spans="1:11" ht="15.75" x14ac:dyDescent="0.25">
      <c r="A1" s="1" t="s">
        <v>0</v>
      </c>
      <c r="H1" s="18" t="s">
        <v>199</v>
      </c>
      <c r="I1" s="1" t="s">
        <v>201</v>
      </c>
    </row>
    <row r="2" spans="1:11" ht="15.75" x14ac:dyDescent="0.25">
      <c r="A2" s="1" t="s">
        <v>1</v>
      </c>
      <c r="H2" s="46" t="s">
        <v>200</v>
      </c>
      <c r="I2" s="1" t="s">
        <v>202</v>
      </c>
    </row>
    <row r="3" spans="1:11" ht="15.75" x14ac:dyDescent="0.25">
      <c r="A3" s="2" t="s">
        <v>332</v>
      </c>
      <c r="H3" s="46" t="s">
        <v>325</v>
      </c>
    </row>
    <row r="4" spans="1:11" ht="15" customHeight="1" x14ac:dyDescent="0.25">
      <c r="A4" t="s">
        <v>337</v>
      </c>
      <c r="K4" s="8"/>
    </row>
    <row r="5" spans="1:11" ht="15.75" x14ac:dyDescent="0.25">
      <c r="A5" s="2"/>
    </row>
    <row r="6" spans="1:11" ht="15.75" x14ac:dyDescent="0.25">
      <c r="A6" s="56" t="s">
        <v>2</v>
      </c>
      <c r="B6" s="56"/>
      <c r="C6" s="56"/>
      <c r="D6" s="56"/>
      <c r="E6" s="56"/>
      <c r="F6" s="56"/>
      <c r="G6" s="56"/>
      <c r="H6" s="56"/>
    </row>
    <row r="7" spans="1:11" ht="15.75" x14ac:dyDescent="0.25">
      <c r="A7" s="56" t="s">
        <v>324</v>
      </c>
      <c r="B7" s="56"/>
      <c r="C7" s="56"/>
      <c r="D7" s="56"/>
      <c r="E7" s="56"/>
      <c r="F7" s="56"/>
      <c r="G7" s="56"/>
      <c r="H7" s="56"/>
    </row>
    <row r="8" spans="1:11" x14ac:dyDescent="0.25">
      <c r="A8" s="55" t="s">
        <v>326</v>
      </c>
      <c r="B8" s="55"/>
      <c r="C8" s="55"/>
      <c r="D8" s="55"/>
      <c r="E8" s="55"/>
      <c r="F8" s="55"/>
      <c r="G8" s="55"/>
      <c r="H8" s="55"/>
    </row>
    <row r="9" spans="1:11" x14ac:dyDescent="0.25">
      <c r="A9" s="43"/>
      <c r="B9" s="43"/>
      <c r="C9" s="43"/>
      <c r="D9" s="43"/>
      <c r="E9" s="43"/>
      <c r="F9" s="43"/>
      <c r="G9" s="43"/>
      <c r="H9" s="43"/>
    </row>
    <row r="10" spans="1:11" x14ac:dyDescent="0.25">
      <c r="A10" s="43"/>
      <c r="B10" s="43"/>
      <c r="C10" s="43"/>
      <c r="D10" s="43"/>
      <c r="E10" s="43"/>
      <c r="F10" s="43"/>
      <c r="G10" s="43"/>
      <c r="H10" s="43"/>
    </row>
    <row r="11" spans="1:11" x14ac:dyDescent="0.25">
      <c r="A11" s="43"/>
      <c r="B11" s="43"/>
      <c r="C11" s="43"/>
      <c r="D11" s="43"/>
      <c r="E11" s="43"/>
      <c r="F11" s="43"/>
      <c r="G11" s="43"/>
      <c r="H11" s="43"/>
    </row>
    <row r="12" spans="1:11" ht="16.5" thickBot="1" x14ac:dyDescent="0.3">
      <c r="A12" s="3"/>
      <c r="H12" s="25"/>
    </row>
    <row r="13" spans="1:11" ht="32.25" thickBot="1" x14ac:dyDescent="0.3">
      <c r="A13" s="57" t="s">
        <v>3</v>
      </c>
      <c r="B13" s="57" t="s">
        <v>4</v>
      </c>
      <c r="C13" s="57" t="s">
        <v>5</v>
      </c>
      <c r="D13" s="45" t="s">
        <v>6</v>
      </c>
      <c r="E13" s="4" t="s">
        <v>6</v>
      </c>
      <c r="F13" s="57" t="s">
        <v>7</v>
      </c>
      <c r="G13" s="62" t="s">
        <v>8</v>
      </c>
      <c r="H13" s="63"/>
    </row>
    <row r="14" spans="1:11" ht="33.75" customHeight="1" thickBot="1" x14ac:dyDescent="0.3">
      <c r="A14" s="61"/>
      <c r="B14" s="61"/>
      <c r="C14" s="61"/>
      <c r="D14" s="57" t="s">
        <v>336</v>
      </c>
      <c r="E14" s="57" t="s">
        <v>335</v>
      </c>
      <c r="F14" s="61"/>
      <c r="G14" s="51" t="s">
        <v>9</v>
      </c>
      <c r="H14" s="51" t="s">
        <v>10</v>
      </c>
    </row>
    <row r="15" spans="1:11" ht="15.75" hidden="1" customHeight="1" thickBot="1" x14ac:dyDescent="0.3">
      <c r="A15" s="58"/>
      <c r="B15" s="58"/>
      <c r="C15" s="58"/>
      <c r="D15" s="58"/>
      <c r="E15" s="58"/>
      <c r="F15" s="58"/>
      <c r="G15" s="52"/>
      <c r="H15" s="52"/>
    </row>
    <row r="16" spans="1:11" ht="30.75" customHeight="1" thickBot="1" x14ac:dyDescent="0.3">
      <c r="A16" s="7" t="s">
        <v>213</v>
      </c>
      <c r="B16" s="5" t="s">
        <v>203</v>
      </c>
      <c r="C16" s="5"/>
      <c r="D16" s="5"/>
      <c r="E16" s="5"/>
      <c r="F16" s="5"/>
      <c r="G16" s="6"/>
      <c r="H16" s="6"/>
      <c r="I16" s="40" t="s">
        <v>264</v>
      </c>
    </row>
    <row r="17" spans="1:9" ht="26.25" customHeight="1" thickBot="1" x14ac:dyDescent="0.3">
      <c r="A17" s="7">
        <v>1</v>
      </c>
      <c r="B17" s="9" t="s">
        <v>205</v>
      </c>
      <c r="C17" s="9" t="s">
        <v>14</v>
      </c>
      <c r="D17" s="64">
        <f>9000/119%</f>
        <v>7563.0252100840344</v>
      </c>
      <c r="E17" s="33">
        <v>9000</v>
      </c>
      <c r="F17" s="9" t="s">
        <v>13</v>
      </c>
      <c r="G17" s="11" t="s">
        <v>327</v>
      </c>
      <c r="H17" s="11" t="s">
        <v>328</v>
      </c>
      <c r="I17" s="19">
        <f>1860+1853.22</f>
        <v>3713.2200000000003</v>
      </c>
    </row>
    <row r="18" spans="1:9" ht="24.75" customHeight="1" thickBot="1" x14ac:dyDescent="0.3">
      <c r="A18" s="7">
        <v>2</v>
      </c>
      <c r="B18" s="9" t="s">
        <v>15</v>
      </c>
      <c r="C18" s="9" t="s">
        <v>16</v>
      </c>
      <c r="D18" s="64">
        <f>E18/119%</f>
        <v>4201.680672268908</v>
      </c>
      <c r="E18" s="33">
        <v>5000</v>
      </c>
      <c r="F18" s="9" t="s">
        <v>13</v>
      </c>
      <c r="G18" s="11" t="s">
        <v>327</v>
      </c>
      <c r="H18" s="11" t="s">
        <v>328</v>
      </c>
      <c r="I18" s="19">
        <v>1305</v>
      </c>
    </row>
    <row r="19" spans="1:9" ht="15.75" customHeight="1" thickBot="1" x14ac:dyDescent="0.3">
      <c r="A19" s="57">
        <v>3</v>
      </c>
      <c r="B19" s="47" t="s">
        <v>241</v>
      </c>
      <c r="C19" s="12" t="s">
        <v>17</v>
      </c>
      <c r="D19" s="65">
        <f t="shared" ref="D19" si="0">E19/119%</f>
        <v>22689.0756302521</v>
      </c>
      <c r="E19" s="53">
        <v>27000</v>
      </c>
      <c r="F19" s="47" t="s">
        <v>13</v>
      </c>
      <c r="G19" s="11" t="s">
        <v>327</v>
      </c>
      <c r="H19" s="11" t="s">
        <v>328</v>
      </c>
      <c r="I19" s="19"/>
    </row>
    <row r="20" spans="1:9" ht="12.75" customHeight="1" thickBot="1" x14ac:dyDescent="0.3">
      <c r="A20" s="58"/>
      <c r="B20" s="48"/>
      <c r="C20" s="9" t="s">
        <v>18</v>
      </c>
      <c r="D20" s="66"/>
      <c r="E20" s="54"/>
      <c r="F20" s="48"/>
      <c r="G20" s="11" t="s">
        <v>327</v>
      </c>
      <c r="H20" s="11" t="s">
        <v>328</v>
      </c>
      <c r="I20" s="19">
        <v>556.46</v>
      </c>
    </row>
    <row r="21" spans="1:9" ht="34.5" customHeight="1" thickBot="1" x14ac:dyDescent="0.3">
      <c r="A21" s="7">
        <v>4</v>
      </c>
      <c r="B21" s="9" t="s">
        <v>204</v>
      </c>
      <c r="C21" s="9" t="s">
        <v>206</v>
      </c>
      <c r="D21" s="64">
        <f>E21/119%</f>
        <v>8403.361344537816</v>
      </c>
      <c r="E21" s="33">
        <v>10000</v>
      </c>
      <c r="F21" s="9" t="s">
        <v>13</v>
      </c>
      <c r="G21" s="11" t="s">
        <v>327</v>
      </c>
      <c r="H21" s="11" t="s">
        <v>328</v>
      </c>
      <c r="I21" s="19">
        <f>575.59+190.5</f>
        <v>766.09</v>
      </c>
    </row>
    <row r="22" spans="1:9" ht="26.25" customHeight="1" thickBot="1" x14ac:dyDescent="0.3">
      <c r="A22" s="7">
        <v>5</v>
      </c>
      <c r="B22" s="34" t="s">
        <v>290</v>
      </c>
      <c r="C22" s="9" t="s">
        <v>43</v>
      </c>
      <c r="D22" s="64">
        <f t="shared" ref="D22:D85" si="1">E22/119%</f>
        <v>840.3361344537816</v>
      </c>
      <c r="E22" s="33">
        <v>1000</v>
      </c>
      <c r="F22" s="9" t="s">
        <v>13</v>
      </c>
      <c r="G22" s="11" t="s">
        <v>327</v>
      </c>
      <c r="H22" s="11" t="s">
        <v>328</v>
      </c>
      <c r="I22" s="19">
        <v>494.45</v>
      </c>
    </row>
    <row r="23" spans="1:9" ht="28.5" customHeight="1" thickBot="1" x14ac:dyDescent="0.3">
      <c r="A23" s="7">
        <v>6</v>
      </c>
      <c r="B23" s="9" t="s">
        <v>44</v>
      </c>
      <c r="C23" s="9" t="s">
        <v>45</v>
      </c>
      <c r="D23" s="64">
        <f t="shared" si="1"/>
        <v>420.1680672268908</v>
      </c>
      <c r="E23" s="33">
        <v>500</v>
      </c>
      <c r="F23" s="9" t="s">
        <v>13</v>
      </c>
      <c r="G23" s="11" t="s">
        <v>327</v>
      </c>
      <c r="H23" s="11" t="s">
        <v>328</v>
      </c>
      <c r="I23" s="19">
        <v>40</v>
      </c>
    </row>
    <row r="24" spans="1:9" ht="26.25" customHeight="1" thickBot="1" x14ac:dyDescent="0.3">
      <c r="A24" s="7">
        <v>7</v>
      </c>
      <c r="B24" s="9" t="s">
        <v>67</v>
      </c>
      <c r="C24" s="9" t="s">
        <v>68</v>
      </c>
      <c r="D24" s="64">
        <f t="shared" si="1"/>
        <v>5042.0168067226896</v>
      </c>
      <c r="E24" s="33">
        <v>6000</v>
      </c>
      <c r="F24" s="9" t="s">
        <v>13</v>
      </c>
      <c r="G24" s="11" t="s">
        <v>327</v>
      </c>
      <c r="H24" s="11" t="s">
        <v>328</v>
      </c>
      <c r="I24" s="19">
        <f>941.17+21800</f>
        <v>22741.17</v>
      </c>
    </row>
    <row r="25" spans="1:9" ht="30.75" customHeight="1" thickBot="1" x14ac:dyDescent="0.3">
      <c r="A25" s="7">
        <v>8</v>
      </c>
      <c r="B25" s="9" t="s">
        <v>50</v>
      </c>
      <c r="C25" s="9" t="s">
        <v>51</v>
      </c>
      <c r="D25" s="64">
        <f t="shared" si="1"/>
        <v>3361.3445378151264</v>
      </c>
      <c r="E25" s="33">
        <v>4000</v>
      </c>
      <c r="F25" s="9" t="s">
        <v>13</v>
      </c>
      <c r="G25" s="11" t="s">
        <v>327</v>
      </c>
      <c r="H25" s="11" t="s">
        <v>328</v>
      </c>
      <c r="I25" s="19">
        <v>440</v>
      </c>
    </row>
    <row r="26" spans="1:9" ht="28.5" customHeight="1" thickBot="1" x14ac:dyDescent="0.3">
      <c r="A26" s="7"/>
      <c r="B26" s="27" t="s">
        <v>242</v>
      </c>
      <c r="C26" s="9"/>
      <c r="D26" s="67">
        <f t="shared" si="1"/>
        <v>52521.008403361346</v>
      </c>
      <c r="E26" s="16">
        <f>SUM(E17:E25)</f>
        <v>62500</v>
      </c>
      <c r="F26" s="9"/>
      <c r="G26" s="11"/>
      <c r="H26" s="11"/>
      <c r="I26" s="19"/>
    </row>
    <row r="27" spans="1:9" ht="32.25" thickBot="1" x14ac:dyDescent="0.3">
      <c r="A27" s="7" t="s">
        <v>214</v>
      </c>
      <c r="B27" s="5" t="s">
        <v>260</v>
      </c>
      <c r="C27" s="5"/>
      <c r="D27" s="64"/>
      <c r="E27" s="5"/>
      <c r="F27" s="5"/>
      <c r="G27" s="11"/>
      <c r="H27" s="11"/>
      <c r="I27" s="19"/>
    </row>
    <row r="28" spans="1:9" ht="31.5" customHeight="1" thickBot="1" x14ac:dyDescent="0.3">
      <c r="A28" s="15">
        <v>1</v>
      </c>
      <c r="B28" s="9" t="s">
        <v>11</v>
      </c>
      <c r="C28" s="9" t="s">
        <v>12</v>
      </c>
      <c r="D28" s="64">
        <f t="shared" si="1"/>
        <v>3361.3445378151264</v>
      </c>
      <c r="E28" s="33">
        <v>4000</v>
      </c>
      <c r="F28" s="9" t="s">
        <v>13</v>
      </c>
      <c r="G28" s="11" t="s">
        <v>327</v>
      </c>
      <c r="H28" s="11" t="s">
        <v>328</v>
      </c>
      <c r="I28" s="19">
        <f>100.84+122.09+121.88+201.88+84.03</f>
        <v>630.72</v>
      </c>
    </row>
    <row r="29" spans="1:9" ht="36.75" customHeight="1" thickBot="1" x14ac:dyDescent="0.3">
      <c r="A29" s="15">
        <v>2</v>
      </c>
      <c r="B29" s="9" t="s">
        <v>207</v>
      </c>
      <c r="C29" s="9" t="s">
        <v>208</v>
      </c>
      <c r="D29" s="64">
        <f t="shared" si="1"/>
        <v>3361.3445378151264</v>
      </c>
      <c r="E29" s="33">
        <v>4000</v>
      </c>
      <c r="F29" s="9" t="s">
        <v>13</v>
      </c>
      <c r="G29" s="11" t="s">
        <v>327</v>
      </c>
      <c r="H29" s="11" t="s">
        <v>328</v>
      </c>
      <c r="I29" s="19">
        <f>300+590+1100</f>
        <v>1990</v>
      </c>
    </row>
    <row r="30" spans="1:9" ht="25.5" customHeight="1" thickBot="1" x14ac:dyDescent="0.3">
      <c r="A30" s="27"/>
      <c r="B30" s="27" t="s">
        <v>243</v>
      </c>
      <c r="C30" s="28"/>
      <c r="D30" s="67">
        <f t="shared" si="1"/>
        <v>6722.6890756302528</v>
      </c>
      <c r="E30" s="29">
        <f>SUM(E28:E29)</f>
        <v>8000</v>
      </c>
      <c r="F30" s="28"/>
      <c r="G30" s="26"/>
      <c r="H30" s="26"/>
      <c r="I30" s="19"/>
    </row>
    <row r="31" spans="1:9" ht="40.5" customHeight="1" thickBot="1" x14ac:dyDescent="0.3">
      <c r="A31" s="15" t="s">
        <v>215</v>
      </c>
      <c r="B31" s="14" t="s">
        <v>261</v>
      </c>
      <c r="C31" s="9"/>
      <c r="D31" s="64"/>
      <c r="E31" s="16"/>
      <c r="F31" s="9"/>
      <c r="G31" s="26"/>
      <c r="H31" s="11"/>
      <c r="I31" s="19"/>
    </row>
    <row r="32" spans="1:9" ht="46.5" customHeight="1" thickBot="1" x14ac:dyDescent="0.3">
      <c r="A32" s="15">
        <v>1</v>
      </c>
      <c r="B32" s="32" t="s">
        <v>331</v>
      </c>
      <c r="C32" s="9" t="s">
        <v>55</v>
      </c>
      <c r="D32" s="64">
        <f t="shared" si="1"/>
        <v>12605.042016806723</v>
      </c>
      <c r="E32" s="33">
        <v>15000</v>
      </c>
      <c r="F32" s="9" t="s">
        <v>13</v>
      </c>
      <c r="G32" s="11" t="s">
        <v>327</v>
      </c>
      <c r="H32" s="11" t="s">
        <v>328</v>
      </c>
      <c r="I32" s="19">
        <f>186.97+439+155+348.44+154.66+235.29+42.02+184.87</f>
        <v>1746.25</v>
      </c>
    </row>
    <row r="33" spans="1:9" ht="23.25" customHeight="1" thickBot="1" x14ac:dyDescent="0.3">
      <c r="A33" s="15">
        <v>2</v>
      </c>
      <c r="B33" s="32" t="s">
        <v>78</v>
      </c>
      <c r="C33" s="9" t="s">
        <v>79</v>
      </c>
      <c r="D33" s="64">
        <f t="shared" si="1"/>
        <v>840.3361344537816</v>
      </c>
      <c r="E33" s="33">
        <v>1000</v>
      </c>
      <c r="F33" s="9" t="s">
        <v>13</v>
      </c>
      <c r="G33" s="11" t="s">
        <v>327</v>
      </c>
      <c r="H33" s="11" t="s">
        <v>328</v>
      </c>
      <c r="I33" s="19">
        <f>152+250+51+98.43</f>
        <v>551.43000000000006</v>
      </c>
    </row>
    <row r="34" spans="1:9" ht="25.5" customHeight="1" thickBot="1" x14ac:dyDescent="0.3">
      <c r="A34" s="15">
        <v>3</v>
      </c>
      <c r="B34" s="32" t="s">
        <v>287</v>
      </c>
      <c r="C34" s="9" t="s">
        <v>289</v>
      </c>
      <c r="D34" s="64">
        <f t="shared" si="1"/>
        <v>420.1680672268908</v>
      </c>
      <c r="E34" s="33">
        <v>500</v>
      </c>
      <c r="F34" s="9" t="s">
        <v>13</v>
      </c>
      <c r="G34" s="11" t="s">
        <v>327</v>
      </c>
      <c r="H34" s="11" t="s">
        <v>328</v>
      </c>
      <c r="I34" s="19"/>
    </row>
    <row r="35" spans="1:9" ht="26.25" customHeight="1" thickBot="1" x14ac:dyDescent="0.3">
      <c r="A35" s="15">
        <v>4</v>
      </c>
      <c r="B35" s="32" t="s">
        <v>305</v>
      </c>
      <c r="C35" s="9" t="s">
        <v>80</v>
      </c>
      <c r="D35" s="64">
        <f t="shared" si="1"/>
        <v>168.0672268907563</v>
      </c>
      <c r="E35" s="10">
        <v>200</v>
      </c>
      <c r="F35" s="9" t="s">
        <v>13</v>
      </c>
      <c r="G35" s="11" t="s">
        <v>327</v>
      </c>
      <c r="H35" s="11" t="s">
        <v>328</v>
      </c>
      <c r="I35" s="19"/>
    </row>
    <row r="36" spans="1:9" ht="27.75" customHeight="1" thickBot="1" x14ac:dyDescent="0.3">
      <c r="A36" s="15">
        <v>5</v>
      </c>
      <c r="B36" s="32" t="s">
        <v>298</v>
      </c>
      <c r="C36" s="9" t="s">
        <v>299</v>
      </c>
      <c r="D36" s="64">
        <f t="shared" si="1"/>
        <v>5882.3529411764712</v>
      </c>
      <c r="E36" s="33">
        <v>7000</v>
      </c>
      <c r="F36" s="9" t="s">
        <v>13</v>
      </c>
      <c r="G36" s="11" t="s">
        <v>327</v>
      </c>
      <c r="H36" s="11" t="s">
        <v>328</v>
      </c>
      <c r="I36" s="19"/>
    </row>
    <row r="37" spans="1:9" ht="27.75" customHeight="1" thickBot="1" x14ac:dyDescent="0.3">
      <c r="A37" s="15">
        <v>6</v>
      </c>
      <c r="B37" s="32" t="s">
        <v>303</v>
      </c>
      <c r="C37" s="9" t="s">
        <v>312</v>
      </c>
      <c r="D37" s="64">
        <f t="shared" si="1"/>
        <v>11764.705882352942</v>
      </c>
      <c r="E37" s="33">
        <v>14000</v>
      </c>
      <c r="F37" s="9" t="s">
        <v>13</v>
      </c>
      <c r="G37" s="11" t="s">
        <v>327</v>
      </c>
      <c r="H37" s="11" t="s">
        <v>328</v>
      </c>
      <c r="I37" s="19"/>
    </row>
    <row r="38" spans="1:9" ht="27.75" customHeight="1" thickBot="1" x14ac:dyDescent="0.3">
      <c r="A38" s="15">
        <v>7</v>
      </c>
      <c r="B38" s="32" t="s">
        <v>330</v>
      </c>
      <c r="C38" s="9" t="s">
        <v>313</v>
      </c>
      <c r="D38" s="64">
        <f t="shared" si="1"/>
        <v>6722.6890756302528</v>
      </c>
      <c r="E38" s="33">
        <v>8000</v>
      </c>
      <c r="F38" s="9" t="s">
        <v>13</v>
      </c>
      <c r="G38" s="11" t="s">
        <v>327</v>
      </c>
      <c r="H38" s="11" t="s">
        <v>328</v>
      </c>
      <c r="I38" s="19"/>
    </row>
    <row r="39" spans="1:9" ht="25.5" customHeight="1" thickBot="1" x14ac:dyDescent="0.3">
      <c r="A39" s="15"/>
      <c r="B39" s="35" t="s">
        <v>244</v>
      </c>
      <c r="C39" s="9"/>
      <c r="D39" s="67">
        <f t="shared" si="1"/>
        <v>38403.361344537814</v>
      </c>
      <c r="E39" s="36">
        <f>SUM(E32:E38)</f>
        <v>45700</v>
      </c>
      <c r="F39" s="9"/>
      <c r="G39" s="11"/>
      <c r="H39" s="11"/>
      <c r="I39" s="19"/>
    </row>
    <row r="40" spans="1:9" ht="46.5" customHeight="1" thickBot="1" x14ac:dyDescent="0.3">
      <c r="A40" s="15" t="s">
        <v>216</v>
      </c>
      <c r="B40" s="14" t="s">
        <v>210</v>
      </c>
      <c r="C40" s="9"/>
      <c r="D40" s="64"/>
      <c r="E40" s="10"/>
      <c r="F40" s="9"/>
      <c r="G40" s="26"/>
      <c r="H40" s="11"/>
      <c r="I40" s="19"/>
    </row>
    <row r="41" spans="1:9" ht="24.75" customHeight="1" thickBot="1" x14ac:dyDescent="0.3">
      <c r="A41" s="15">
        <v>1</v>
      </c>
      <c r="B41" s="9" t="s">
        <v>24</v>
      </c>
      <c r="C41" s="9" t="s">
        <v>25</v>
      </c>
      <c r="D41" s="64">
        <f t="shared" si="1"/>
        <v>2521.0084033613448</v>
      </c>
      <c r="E41" s="33">
        <v>3000</v>
      </c>
      <c r="F41" s="9" t="s">
        <v>13</v>
      </c>
      <c r="G41" s="11" t="s">
        <v>327</v>
      </c>
      <c r="H41" s="11" t="s">
        <v>328</v>
      </c>
      <c r="I41" s="19"/>
    </row>
    <row r="42" spans="1:9" ht="37.5" customHeight="1" thickBot="1" x14ac:dyDescent="0.3">
      <c r="A42" s="15">
        <v>2</v>
      </c>
      <c r="B42" s="9" t="s">
        <v>29</v>
      </c>
      <c r="C42" s="9" t="s">
        <v>30</v>
      </c>
      <c r="D42" s="64">
        <f t="shared" si="1"/>
        <v>504.20168067226894</v>
      </c>
      <c r="E42" s="33">
        <v>600</v>
      </c>
      <c r="F42" s="9" t="s">
        <v>13</v>
      </c>
      <c r="G42" s="11" t="s">
        <v>327</v>
      </c>
      <c r="H42" s="11" t="s">
        <v>328</v>
      </c>
      <c r="I42" s="19"/>
    </row>
    <row r="43" spans="1:9" ht="27.75" customHeight="1" thickBot="1" x14ac:dyDescent="0.3">
      <c r="A43" s="15">
        <v>3</v>
      </c>
      <c r="B43" s="9" t="s">
        <v>31</v>
      </c>
      <c r="C43" s="9" t="s">
        <v>32</v>
      </c>
      <c r="D43" s="64">
        <f t="shared" si="1"/>
        <v>504.20168067226894</v>
      </c>
      <c r="E43" s="10">
        <v>600</v>
      </c>
      <c r="F43" s="9" t="s">
        <v>13</v>
      </c>
      <c r="G43" s="11" t="s">
        <v>327</v>
      </c>
      <c r="H43" s="11" t="s">
        <v>328</v>
      </c>
      <c r="I43" s="19"/>
    </row>
    <row r="44" spans="1:9" ht="27.75" customHeight="1" thickBot="1" x14ac:dyDescent="0.3">
      <c r="A44" s="15">
        <v>4</v>
      </c>
      <c r="B44" s="9" t="s">
        <v>84</v>
      </c>
      <c r="C44" s="9" t="s">
        <v>85</v>
      </c>
      <c r="D44" s="64">
        <f t="shared" si="1"/>
        <v>10924.36974789916</v>
      </c>
      <c r="E44" s="13">
        <v>13000</v>
      </c>
      <c r="F44" s="9" t="s">
        <v>13</v>
      </c>
      <c r="G44" s="11" t="s">
        <v>327</v>
      </c>
      <c r="H44" s="11" t="s">
        <v>328</v>
      </c>
      <c r="I44" s="19"/>
    </row>
    <row r="45" spans="1:9" ht="22.5" customHeight="1" thickBot="1" x14ac:dyDescent="0.3">
      <c r="A45" s="15">
        <v>5</v>
      </c>
      <c r="B45" s="9" t="s">
        <v>291</v>
      </c>
      <c r="C45" s="9" t="s">
        <v>289</v>
      </c>
      <c r="D45" s="64">
        <f t="shared" si="1"/>
        <v>4201.680672268908</v>
      </c>
      <c r="E45" s="13">
        <v>5000</v>
      </c>
      <c r="F45" s="9" t="s">
        <v>13</v>
      </c>
      <c r="G45" s="11" t="s">
        <v>327</v>
      </c>
      <c r="H45" s="11" t="s">
        <v>328</v>
      </c>
      <c r="I45" s="19"/>
    </row>
    <row r="46" spans="1:9" ht="30.75" customHeight="1" thickBot="1" x14ac:dyDescent="0.3">
      <c r="A46" s="15">
        <v>6</v>
      </c>
      <c r="B46" s="9" t="s">
        <v>311</v>
      </c>
      <c r="C46" s="9" t="s">
        <v>314</v>
      </c>
      <c r="D46" s="64">
        <f t="shared" si="1"/>
        <v>168.0672268907563</v>
      </c>
      <c r="E46" s="13">
        <v>200</v>
      </c>
      <c r="F46" s="9" t="s">
        <v>13</v>
      </c>
      <c r="G46" s="11" t="s">
        <v>327</v>
      </c>
      <c r="H46" s="11" t="s">
        <v>328</v>
      </c>
      <c r="I46" s="19"/>
    </row>
    <row r="47" spans="1:9" ht="25.5" customHeight="1" thickBot="1" x14ac:dyDescent="0.3">
      <c r="A47" s="15"/>
      <c r="B47" s="27" t="s">
        <v>245</v>
      </c>
      <c r="C47" s="9"/>
      <c r="D47" s="67">
        <f t="shared" si="1"/>
        <v>18823.529411764706</v>
      </c>
      <c r="E47" s="17">
        <f>SUM(E41:E46)</f>
        <v>22400</v>
      </c>
      <c r="F47" s="9"/>
      <c r="G47" s="11"/>
      <c r="H47" s="11"/>
      <c r="I47" s="19"/>
    </row>
    <row r="48" spans="1:9" ht="25.5" customHeight="1" thickBot="1" x14ac:dyDescent="0.3">
      <c r="A48" s="15" t="s">
        <v>217</v>
      </c>
      <c r="B48" s="14" t="s">
        <v>209</v>
      </c>
      <c r="C48" s="9"/>
      <c r="D48" s="64"/>
      <c r="E48" s="13"/>
      <c r="F48" s="9"/>
      <c r="G48" s="11"/>
      <c r="H48" s="11"/>
      <c r="I48" s="19"/>
    </row>
    <row r="49" spans="1:9" ht="24" customHeight="1" thickBot="1" x14ac:dyDescent="0.3">
      <c r="A49" s="15">
        <v>1</v>
      </c>
      <c r="B49" s="9" t="s">
        <v>20</v>
      </c>
      <c r="C49" s="9" t="s">
        <v>21</v>
      </c>
      <c r="D49" s="64">
        <f t="shared" si="1"/>
        <v>8403.361344537816</v>
      </c>
      <c r="E49" s="10">
        <v>10000</v>
      </c>
      <c r="F49" s="9" t="s">
        <v>13</v>
      </c>
      <c r="G49" s="11" t="s">
        <v>327</v>
      </c>
      <c r="H49" s="11" t="s">
        <v>328</v>
      </c>
      <c r="I49" s="19"/>
    </row>
    <row r="50" spans="1:9" ht="25.5" customHeight="1" thickBot="1" x14ac:dyDescent="0.3">
      <c r="A50" s="15"/>
      <c r="B50" s="27" t="s">
        <v>246</v>
      </c>
      <c r="C50" s="9"/>
      <c r="D50" s="67">
        <f t="shared" si="1"/>
        <v>8403.361344537816</v>
      </c>
      <c r="E50" s="16">
        <f>SUM(E49:E49)</f>
        <v>10000</v>
      </c>
      <c r="F50" s="9"/>
      <c r="G50" s="11"/>
      <c r="H50" s="11"/>
      <c r="I50" s="19"/>
    </row>
    <row r="51" spans="1:9" ht="39" customHeight="1" thickBot="1" x14ac:dyDescent="0.3">
      <c r="A51" s="15" t="s">
        <v>218</v>
      </c>
      <c r="B51" s="14" t="s">
        <v>211</v>
      </c>
      <c r="C51" s="9"/>
      <c r="D51" s="68"/>
      <c r="E51" s="10"/>
      <c r="F51" s="9"/>
      <c r="G51" s="11"/>
      <c r="H51" s="11"/>
      <c r="I51" s="19"/>
    </row>
    <row r="52" spans="1:9" ht="37.5" customHeight="1" thickBot="1" x14ac:dyDescent="0.3">
      <c r="A52" s="15">
        <v>1</v>
      </c>
      <c r="B52" s="9" t="s">
        <v>221</v>
      </c>
      <c r="C52" s="9" t="s">
        <v>33</v>
      </c>
      <c r="D52" s="68">
        <f t="shared" si="1"/>
        <v>100840.33613445378</v>
      </c>
      <c r="E52" s="10">
        <v>120000</v>
      </c>
      <c r="F52" s="9" t="s">
        <v>13</v>
      </c>
      <c r="G52" s="11" t="s">
        <v>327</v>
      </c>
      <c r="H52" s="11" t="s">
        <v>328</v>
      </c>
      <c r="I52" s="19"/>
    </row>
    <row r="53" spans="1:9" ht="29.25" customHeight="1" thickBot="1" x14ac:dyDescent="0.3">
      <c r="A53" s="15">
        <v>2</v>
      </c>
      <c r="B53" s="9" t="s">
        <v>237</v>
      </c>
      <c r="C53" s="9" t="s">
        <v>34</v>
      </c>
      <c r="D53" s="68">
        <f t="shared" si="1"/>
        <v>6722.6890756302528</v>
      </c>
      <c r="E53" s="10">
        <v>8000</v>
      </c>
      <c r="F53" s="9" t="s">
        <v>13</v>
      </c>
      <c r="G53" s="11" t="s">
        <v>327</v>
      </c>
      <c r="H53" s="11" t="s">
        <v>328</v>
      </c>
      <c r="I53" s="19"/>
    </row>
    <row r="54" spans="1:9" ht="36.75" customHeight="1" thickBot="1" x14ac:dyDescent="0.3">
      <c r="A54" s="15">
        <v>3</v>
      </c>
      <c r="B54" s="9" t="s">
        <v>238</v>
      </c>
      <c r="C54" s="9" t="s">
        <v>35</v>
      </c>
      <c r="D54" s="68">
        <f t="shared" si="1"/>
        <v>67226.890756302528</v>
      </c>
      <c r="E54" s="10">
        <v>80000</v>
      </c>
      <c r="F54" s="9" t="s">
        <v>13</v>
      </c>
      <c r="G54" s="11" t="s">
        <v>327</v>
      </c>
      <c r="H54" s="11" t="s">
        <v>328</v>
      </c>
      <c r="I54" s="19"/>
    </row>
    <row r="55" spans="1:9" ht="36.75" customHeight="1" thickBot="1" x14ac:dyDescent="0.3">
      <c r="A55" s="15">
        <v>4</v>
      </c>
      <c r="B55" s="9" t="s">
        <v>239</v>
      </c>
      <c r="C55" s="9" t="s">
        <v>271</v>
      </c>
      <c r="D55" s="68">
        <f t="shared" si="1"/>
        <v>7563.0252100840344</v>
      </c>
      <c r="E55" s="10">
        <v>9000</v>
      </c>
      <c r="F55" s="9" t="s">
        <v>13</v>
      </c>
      <c r="G55" s="11" t="s">
        <v>327</v>
      </c>
      <c r="H55" s="11" t="s">
        <v>328</v>
      </c>
      <c r="I55" s="19"/>
    </row>
    <row r="56" spans="1:9" ht="25.5" customHeight="1" thickBot="1" x14ac:dyDescent="0.3">
      <c r="A56" s="15"/>
      <c r="B56" s="27" t="s">
        <v>247</v>
      </c>
      <c r="C56" s="9"/>
      <c r="D56" s="67">
        <f t="shared" si="1"/>
        <v>182352.9411764706</v>
      </c>
      <c r="E56" s="16">
        <f>SUM(E52:E55)</f>
        <v>217000</v>
      </c>
      <c r="F56" s="9"/>
      <c r="G56" s="11"/>
      <c r="H56" s="11"/>
      <c r="I56" s="19"/>
    </row>
    <row r="57" spans="1:9" ht="42.75" customHeight="1" thickBot="1" x14ac:dyDescent="0.3">
      <c r="A57" s="15" t="s">
        <v>220</v>
      </c>
      <c r="B57" s="14" t="s">
        <v>212</v>
      </c>
      <c r="C57" s="9"/>
      <c r="D57" s="68"/>
      <c r="E57" s="10"/>
      <c r="F57" s="9"/>
      <c r="G57" s="11"/>
      <c r="H57" s="11"/>
      <c r="I57" s="19"/>
    </row>
    <row r="58" spans="1:9" ht="27" customHeight="1" thickBot="1" x14ac:dyDescent="0.3">
      <c r="A58" s="15">
        <v>1</v>
      </c>
      <c r="B58" s="9" t="s">
        <v>22</v>
      </c>
      <c r="C58" s="9" t="s">
        <v>23</v>
      </c>
      <c r="D58" s="68">
        <f t="shared" si="1"/>
        <v>1722.6890756302521</v>
      </c>
      <c r="E58" s="10">
        <v>2050</v>
      </c>
      <c r="F58" s="9" t="s">
        <v>13</v>
      </c>
      <c r="G58" s="11" t="s">
        <v>302</v>
      </c>
      <c r="H58" s="11" t="s">
        <v>328</v>
      </c>
      <c r="I58" s="19">
        <v>1200</v>
      </c>
    </row>
    <row r="59" spans="1:9" ht="25.5" customHeight="1" thickBot="1" x14ac:dyDescent="0.3">
      <c r="A59" s="15">
        <v>2</v>
      </c>
      <c r="B59" s="9" t="s">
        <v>219</v>
      </c>
      <c r="C59" s="9" t="s">
        <v>26</v>
      </c>
      <c r="D59" s="68">
        <f t="shared" si="1"/>
        <v>1680.6722689075632</v>
      </c>
      <c r="E59" s="34">
        <v>2000</v>
      </c>
      <c r="F59" s="9" t="s">
        <v>13</v>
      </c>
      <c r="G59" s="11" t="s">
        <v>302</v>
      </c>
      <c r="H59" s="11" t="s">
        <v>328</v>
      </c>
      <c r="I59" s="19"/>
    </row>
    <row r="60" spans="1:9" ht="21" customHeight="1" thickBot="1" x14ac:dyDescent="0.3">
      <c r="A60" s="15">
        <v>3</v>
      </c>
      <c r="B60" s="9" t="s">
        <v>27</v>
      </c>
      <c r="C60" s="9" t="s">
        <v>28</v>
      </c>
      <c r="D60" s="68">
        <f t="shared" si="1"/>
        <v>3361.3445378151264</v>
      </c>
      <c r="E60" s="33">
        <v>4000</v>
      </c>
      <c r="F60" s="9" t="s">
        <v>13</v>
      </c>
      <c r="G60" s="11" t="s">
        <v>302</v>
      </c>
      <c r="H60" s="11" t="s">
        <v>328</v>
      </c>
      <c r="I60" s="19"/>
    </row>
    <row r="61" spans="1:9" ht="23.25" customHeight="1" thickBot="1" x14ac:dyDescent="0.3">
      <c r="A61" s="15">
        <v>4</v>
      </c>
      <c r="B61" s="9" t="s">
        <v>293</v>
      </c>
      <c r="C61" s="9" t="s">
        <v>86</v>
      </c>
      <c r="D61" s="68">
        <f t="shared" si="1"/>
        <v>1260.5042016806724</v>
      </c>
      <c r="E61" s="10">
        <v>1500</v>
      </c>
      <c r="F61" s="9" t="s">
        <v>13</v>
      </c>
      <c r="G61" s="11" t="s">
        <v>302</v>
      </c>
      <c r="H61" s="11" t="s">
        <v>328</v>
      </c>
      <c r="I61" s="19">
        <f>631.41+15.9+257.15</f>
        <v>904.45999999999992</v>
      </c>
    </row>
    <row r="62" spans="1:9" ht="16.5" thickBot="1" x14ac:dyDescent="0.3">
      <c r="A62" s="15"/>
      <c r="B62" s="27" t="s">
        <v>248</v>
      </c>
      <c r="C62" s="9"/>
      <c r="D62" s="67">
        <f t="shared" si="1"/>
        <v>8025.2100840336134</v>
      </c>
      <c r="E62" s="16">
        <f>SUM(E58:E61)</f>
        <v>9550</v>
      </c>
      <c r="F62" s="9"/>
      <c r="G62" s="11"/>
      <c r="H62" s="11"/>
      <c r="I62" s="19"/>
    </row>
    <row r="63" spans="1:9" ht="32.25" thickBot="1" x14ac:dyDescent="0.3">
      <c r="A63" s="15" t="s">
        <v>223</v>
      </c>
      <c r="B63" s="14" t="s">
        <v>222</v>
      </c>
      <c r="C63" s="9"/>
      <c r="D63" s="68"/>
      <c r="E63" s="10"/>
      <c r="F63" s="9"/>
      <c r="G63" s="11"/>
      <c r="H63" s="11"/>
      <c r="I63" s="19"/>
    </row>
    <row r="64" spans="1:9" ht="16.5" thickBot="1" x14ac:dyDescent="0.3">
      <c r="A64" s="59">
        <v>1</v>
      </c>
      <c r="B64" s="47" t="s">
        <v>292</v>
      </c>
      <c r="C64" s="12" t="s">
        <v>39</v>
      </c>
      <c r="D64" s="69">
        <f t="shared" si="1"/>
        <v>840.3361344537816</v>
      </c>
      <c r="E64" s="53">
        <v>1000</v>
      </c>
      <c r="F64" s="47" t="s">
        <v>13</v>
      </c>
      <c r="G64" s="11" t="s">
        <v>327</v>
      </c>
      <c r="H64" s="11" t="s">
        <v>328</v>
      </c>
      <c r="I64" s="19"/>
    </row>
    <row r="65" spans="1:9" ht="16.5" thickBot="1" x14ac:dyDescent="0.3">
      <c r="A65" s="60"/>
      <c r="B65" s="48"/>
      <c r="C65" s="9" t="s">
        <v>40</v>
      </c>
      <c r="D65" s="70"/>
      <c r="E65" s="54"/>
      <c r="F65" s="48"/>
      <c r="G65" s="11" t="s">
        <v>327</v>
      </c>
      <c r="H65" s="11" t="s">
        <v>328</v>
      </c>
      <c r="I65" s="19"/>
    </row>
    <row r="66" spans="1:9" ht="16.5" thickBot="1" x14ac:dyDescent="0.3">
      <c r="A66" s="15">
        <v>2</v>
      </c>
      <c r="B66" s="9" t="s">
        <v>286</v>
      </c>
      <c r="C66" s="9" t="s">
        <v>315</v>
      </c>
      <c r="D66" s="68">
        <f t="shared" si="1"/>
        <v>0</v>
      </c>
      <c r="E66" s="33">
        <v>0</v>
      </c>
      <c r="F66" s="47" t="s">
        <v>13</v>
      </c>
      <c r="G66" s="11" t="s">
        <v>327</v>
      </c>
      <c r="H66" s="11" t="s">
        <v>328</v>
      </c>
      <c r="I66" s="19"/>
    </row>
    <row r="67" spans="1:9" ht="18" customHeight="1" thickBot="1" x14ac:dyDescent="0.3">
      <c r="A67" s="15">
        <v>3</v>
      </c>
      <c r="B67" s="9" t="s">
        <v>48</v>
      </c>
      <c r="C67" s="9" t="s">
        <v>49</v>
      </c>
      <c r="D67" s="68">
        <f t="shared" si="1"/>
        <v>0</v>
      </c>
      <c r="E67" s="33">
        <v>0</v>
      </c>
      <c r="F67" s="48"/>
      <c r="G67" s="11" t="s">
        <v>327</v>
      </c>
      <c r="H67" s="11" t="s">
        <v>328</v>
      </c>
      <c r="I67" s="19"/>
    </row>
    <row r="68" spans="1:9" ht="32.25" thickBot="1" x14ac:dyDescent="0.3">
      <c r="A68" s="15">
        <v>4</v>
      </c>
      <c r="B68" s="9" t="s">
        <v>56</v>
      </c>
      <c r="C68" s="9" t="s">
        <v>57</v>
      </c>
      <c r="D68" s="68">
        <f t="shared" si="1"/>
        <v>4201.680672268908</v>
      </c>
      <c r="E68" s="33">
        <v>5000</v>
      </c>
      <c r="F68" s="9" t="s">
        <v>13</v>
      </c>
      <c r="G68" s="11" t="s">
        <v>327</v>
      </c>
      <c r="H68" s="11" t="s">
        <v>328</v>
      </c>
      <c r="I68" s="19">
        <f>151.26+302.52</f>
        <v>453.78</v>
      </c>
    </row>
    <row r="69" spans="1:9" ht="19.5" customHeight="1" thickBot="1" x14ac:dyDescent="0.3">
      <c r="A69" s="15">
        <v>5</v>
      </c>
      <c r="B69" s="9" t="s">
        <v>58</v>
      </c>
      <c r="C69" s="9" t="s">
        <v>59</v>
      </c>
      <c r="D69" s="68">
        <f t="shared" si="1"/>
        <v>840.3361344537816</v>
      </c>
      <c r="E69" s="33">
        <v>1000</v>
      </c>
      <c r="F69" s="9" t="s">
        <v>13</v>
      </c>
      <c r="G69" s="11" t="s">
        <v>327</v>
      </c>
      <c r="H69" s="11" t="s">
        <v>328</v>
      </c>
      <c r="I69" s="19">
        <v>1172.5</v>
      </c>
    </row>
    <row r="70" spans="1:9" ht="18" customHeight="1" thickBot="1" x14ac:dyDescent="0.3">
      <c r="A70" s="15">
        <v>6</v>
      </c>
      <c r="B70" s="9" t="s">
        <v>60</v>
      </c>
      <c r="C70" s="9" t="s">
        <v>61</v>
      </c>
      <c r="D70" s="68">
        <f t="shared" si="1"/>
        <v>840.3361344537816</v>
      </c>
      <c r="E70" s="33">
        <v>1000</v>
      </c>
      <c r="F70" s="9" t="s">
        <v>13</v>
      </c>
      <c r="G70" s="11" t="s">
        <v>327</v>
      </c>
      <c r="H70" s="11" t="s">
        <v>328</v>
      </c>
      <c r="I70" s="19"/>
    </row>
    <row r="71" spans="1:9" ht="20.25" customHeight="1" thickBot="1" x14ac:dyDescent="0.3">
      <c r="A71" s="15">
        <v>7</v>
      </c>
      <c r="B71" s="9" t="s">
        <v>252</v>
      </c>
      <c r="C71" s="9" t="s">
        <v>62</v>
      </c>
      <c r="D71" s="68">
        <f t="shared" si="1"/>
        <v>840.3361344537816</v>
      </c>
      <c r="E71" s="33">
        <v>1000</v>
      </c>
      <c r="F71" s="9" t="s">
        <v>13</v>
      </c>
      <c r="G71" s="11" t="s">
        <v>327</v>
      </c>
      <c r="H71" s="11" t="s">
        <v>328</v>
      </c>
      <c r="I71" s="19"/>
    </row>
    <row r="72" spans="1:9" ht="18.75" customHeight="1" thickBot="1" x14ac:dyDescent="0.3">
      <c r="A72" s="15">
        <v>8</v>
      </c>
      <c r="B72" s="9" t="s">
        <v>82</v>
      </c>
      <c r="C72" s="9" t="s">
        <v>83</v>
      </c>
      <c r="D72" s="68">
        <f t="shared" si="1"/>
        <v>8403.361344537816</v>
      </c>
      <c r="E72" s="33">
        <v>10000</v>
      </c>
      <c r="F72" s="9" t="s">
        <v>13</v>
      </c>
      <c r="G72" s="11" t="s">
        <v>327</v>
      </c>
      <c r="H72" s="11" t="s">
        <v>328</v>
      </c>
      <c r="I72" s="19">
        <f>261.12+243.5+398.4+398.4</f>
        <v>1301.42</v>
      </c>
    </row>
    <row r="73" spans="1:9" ht="16.5" thickBot="1" x14ac:dyDescent="0.3">
      <c r="A73" s="15"/>
      <c r="B73" s="27" t="s">
        <v>249</v>
      </c>
      <c r="C73" s="9"/>
      <c r="D73" s="67">
        <f t="shared" si="1"/>
        <v>15966.386554621849</v>
      </c>
      <c r="E73" s="16">
        <f>SUM(E64:E72)</f>
        <v>19000</v>
      </c>
      <c r="F73" s="9"/>
      <c r="G73" s="11"/>
      <c r="H73" s="11"/>
      <c r="I73" s="19"/>
    </row>
    <row r="74" spans="1:9" ht="32.25" thickBot="1" x14ac:dyDescent="0.3">
      <c r="A74" s="15" t="s">
        <v>226</v>
      </c>
      <c r="B74" s="14" t="s">
        <v>240</v>
      </c>
      <c r="C74" s="9"/>
      <c r="D74" s="68"/>
      <c r="E74" s="10"/>
      <c r="F74" s="9"/>
      <c r="G74" s="11"/>
      <c r="H74" s="11"/>
      <c r="I74" s="19"/>
    </row>
    <row r="75" spans="1:9" ht="23.25" customHeight="1" thickBot="1" x14ac:dyDescent="0.3">
      <c r="A75" s="15">
        <v>1</v>
      </c>
      <c r="B75" s="9" t="s">
        <v>41</v>
      </c>
      <c r="C75" s="9" t="s">
        <v>42</v>
      </c>
      <c r="D75" s="68">
        <f t="shared" si="1"/>
        <v>2521.0084033613448</v>
      </c>
      <c r="E75" s="33">
        <v>3000</v>
      </c>
      <c r="F75" s="9" t="s">
        <v>13</v>
      </c>
      <c r="G75" s="11" t="s">
        <v>327</v>
      </c>
      <c r="H75" s="11" t="s">
        <v>328</v>
      </c>
      <c r="I75" s="19"/>
    </row>
    <row r="76" spans="1:9" ht="27" customHeight="1" thickBot="1" x14ac:dyDescent="0.3">
      <c r="A76" s="15">
        <v>2</v>
      </c>
      <c r="B76" s="9" t="s">
        <v>225</v>
      </c>
      <c r="C76" s="9" t="s">
        <v>36</v>
      </c>
      <c r="D76" s="68">
        <f t="shared" si="1"/>
        <v>1680.6722689075632</v>
      </c>
      <c r="E76" s="33">
        <v>2000</v>
      </c>
      <c r="F76" s="9" t="s">
        <v>13</v>
      </c>
      <c r="G76" s="11" t="s">
        <v>327</v>
      </c>
      <c r="H76" s="11" t="s">
        <v>328</v>
      </c>
      <c r="I76" s="19"/>
    </row>
    <row r="77" spans="1:9" ht="32.25" thickBot="1" x14ac:dyDescent="0.3">
      <c r="A77" s="15">
        <v>3</v>
      </c>
      <c r="B77" s="9" t="s">
        <v>334</v>
      </c>
      <c r="C77" s="9" t="s">
        <v>81</v>
      </c>
      <c r="D77" s="68">
        <f t="shared" si="1"/>
        <v>840.3361344537816</v>
      </c>
      <c r="E77" s="33">
        <v>1000</v>
      </c>
      <c r="F77" s="9" t="s">
        <v>13</v>
      </c>
      <c r="G77" s="11" t="s">
        <v>327</v>
      </c>
      <c r="H77" s="11" t="s">
        <v>328</v>
      </c>
      <c r="I77" s="19"/>
    </row>
    <row r="78" spans="1:9" ht="18.75" customHeight="1" thickBot="1" x14ac:dyDescent="0.3">
      <c r="A78" s="15">
        <v>4</v>
      </c>
      <c r="B78" s="9" t="s">
        <v>224</v>
      </c>
      <c r="C78" s="9" t="s">
        <v>54</v>
      </c>
      <c r="D78" s="68">
        <f t="shared" si="1"/>
        <v>2521.0084033613448</v>
      </c>
      <c r="E78" s="33">
        <v>3000</v>
      </c>
      <c r="F78" s="9" t="s">
        <v>13</v>
      </c>
      <c r="G78" s="11" t="s">
        <v>327</v>
      </c>
      <c r="H78" s="11" t="s">
        <v>328</v>
      </c>
      <c r="I78" s="19"/>
    </row>
    <row r="79" spans="1:9" ht="16.5" thickBot="1" x14ac:dyDescent="0.3">
      <c r="A79" s="15"/>
      <c r="B79" s="27" t="s">
        <v>250</v>
      </c>
      <c r="C79" s="9"/>
      <c r="D79" s="67">
        <f t="shared" si="1"/>
        <v>7563.0252100840344</v>
      </c>
      <c r="E79" s="16">
        <f>SUM(E75:E78)</f>
        <v>9000</v>
      </c>
      <c r="F79" s="9"/>
      <c r="G79" s="11"/>
      <c r="H79" s="11"/>
      <c r="I79" s="19"/>
    </row>
    <row r="80" spans="1:9" ht="32.25" thickBot="1" x14ac:dyDescent="0.3">
      <c r="A80" s="15" t="s">
        <v>228</v>
      </c>
      <c r="B80" s="14" t="s">
        <v>227</v>
      </c>
      <c r="C80" s="9"/>
      <c r="D80" s="68"/>
      <c r="E80" s="10"/>
      <c r="F80" s="9"/>
      <c r="G80" s="11"/>
      <c r="H80" s="11"/>
      <c r="I80" s="19"/>
    </row>
    <row r="81" spans="1:9" ht="24.75" customHeight="1" thickBot="1" x14ac:dyDescent="0.3">
      <c r="A81" s="15">
        <v>1</v>
      </c>
      <c r="B81" s="9" t="s">
        <v>320</v>
      </c>
      <c r="C81" s="9" t="s">
        <v>19</v>
      </c>
      <c r="D81" s="68">
        <f t="shared" si="1"/>
        <v>4201.680672268908</v>
      </c>
      <c r="E81" s="33">
        <v>5000</v>
      </c>
      <c r="F81" s="9" t="s">
        <v>13</v>
      </c>
      <c r="G81" s="11" t="s">
        <v>327</v>
      </c>
      <c r="H81" s="11" t="s">
        <v>328</v>
      </c>
      <c r="I81" s="19">
        <f>193.27+1157.9+418.15+664+252.1+460.91+500+300</f>
        <v>3946.33</v>
      </c>
    </row>
    <row r="82" spans="1:9" ht="21" customHeight="1" thickBot="1" x14ac:dyDescent="0.3">
      <c r="A82" s="15">
        <v>2</v>
      </c>
      <c r="B82" s="9" t="s">
        <v>329</v>
      </c>
      <c r="C82" s="9" t="s">
        <v>316</v>
      </c>
      <c r="D82" s="68">
        <f t="shared" si="1"/>
        <v>13445.378151260506</v>
      </c>
      <c r="E82" s="33">
        <v>16000</v>
      </c>
      <c r="F82" s="9" t="s">
        <v>13</v>
      </c>
      <c r="G82" s="11" t="s">
        <v>327</v>
      </c>
      <c r="H82" s="11" t="s">
        <v>328</v>
      </c>
      <c r="I82" s="19">
        <f>560+296+160+4000+22596+1225+4552</f>
        <v>33389</v>
      </c>
    </row>
    <row r="83" spans="1:9" ht="25.5" customHeight="1" thickBot="1" x14ac:dyDescent="0.3">
      <c r="A83" s="15">
        <v>3</v>
      </c>
      <c r="B83" s="9" t="s">
        <v>37</v>
      </c>
      <c r="C83" s="9" t="s">
        <v>38</v>
      </c>
      <c r="D83" s="68">
        <f t="shared" si="1"/>
        <v>4201.680672268908</v>
      </c>
      <c r="E83" s="33">
        <v>5000</v>
      </c>
      <c r="F83" s="9" t="s">
        <v>13</v>
      </c>
      <c r="G83" s="11" t="s">
        <v>327</v>
      </c>
      <c r="H83" s="11" t="s">
        <v>328</v>
      </c>
      <c r="I83" s="19">
        <v>530</v>
      </c>
    </row>
    <row r="84" spans="1:9" ht="27" customHeight="1" thickBot="1" x14ac:dyDescent="0.3">
      <c r="A84" s="15">
        <v>4</v>
      </c>
      <c r="B84" s="9" t="s">
        <v>46</v>
      </c>
      <c r="C84" s="9" t="s">
        <v>47</v>
      </c>
      <c r="D84" s="68">
        <f t="shared" si="1"/>
        <v>1680.6722689075632</v>
      </c>
      <c r="E84" s="33">
        <v>2000</v>
      </c>
      <c r="F84" s="9" t="s">
        <v>13</v>
      </c>
      <c r="G84" s="11" t="s">
        <v>327</v>
      </c>
      <c r="H84" s="11" t="s">
        <v>328</v>
      </c>
      <c r="I84" s="19"/>
    </row>
    <row r="85" spans="1:9" ht="21.75" customHeight="1" thickBot="1" x14ac:dyDescent="0.3">
      <c r="A85" s="15">
        <v>5</v>
      </c>
      <c r="B85" s="9" t="s">
        <v>294</v>
      </c>
      <c r="C85" s="9" t="s">
        <v>52</v>
      </c>
      <c r="D85" s="68">
        <f t="shared" si="1"/>
        <v>840.3361344537816</v>
      </c>
      <c r="E85" s="33">
        <v>1000</v>
      </c>
      <c r="F85" s="9" t="s">
        <v>13</v>
      </c>
      <c r="G85" s="11" t="s">
        <v>327</v>
      </c>
      <c r="H85" s="11" t="s">
        <v>328</v>
      </c>
      <c r="I85" s="19">
        <v>363.12</v>
      </c>
    </row>
    <row r="86" spans="1:9" ht="25.5" customHeight="1" thickBot="1" x14ac:dyDescent="0.3">
      <c r="A86" s="15">
        <v>6</v>
      </c>
      <c r="B86" s="9" t="s">
        <v>300</v>
      </c>
      <c r="C86" s="9" t="s">
        <v>53</v>
      </c>
      <c r="D86" s="68">
        <f t="shared" ref="D86:D149" si="2">E86/119%</f>
        <v>2521.0084033613448</v>
      </c>
      <c r="E86" s="33">
        <v>3000</v>
      </c>
      <c r="F86" s="9" t="s">
        <v>13</v>
      </c>
      <c r="G86" s="11" t="s">
        <v>327</v>
      </c>
      <c r="H86" s="11" t="s">
        <v>328</v>
      </c>
      <c r="I86" s="19">
        <f>136.5+193.27+766.13</f>
        <v>1095.9000000000001</v>
      </c>
    </row>
    <row r="87" spans="1:9" ht="24" customHeight="1" thickBot="1" x14ac:dyDescent="0.3">
      <c r="A87" s="15">
        <v>7</v>
      </c>
      <c r="B87" s="9" t="s">
        <v>275</v>
      </c>
      <c r="C87" s="9" t="s">
        <v>63</v>
      </c>
      <c r="D87" s="68">
        <f t="shared" si="2"/>
        <v>336.1344537815126</v>
      </c>
      <c r="E87" s="33">
        <v>400</v>
      </c>
      <c r="F87" s="9" t="s">
        <v>13</v>
      </c>
      <c r="G87" s="11" t="s">
        <v>327</v>
      </c>
      <c r="H87" s="11" t="s">
        <v>328</v>
      </c>
      <c r="I87" s="19">
        <v>1545</v>
      </c>
    </row>
    <row r="88" spans="1:9" ht="24.75" customHeight="1" thickBot="1" x14ac:dyDescent="0.3">
      <c r="A88" s="15">
        <v>8</v>
      </c>
      <c r="B88" s="9" t="s">
        <v>301</v>
      </c>
      <c r="C88" s="9" t="s">
        <v>278</v>
      </c>
      <c r="D88" s="68">
        <f t="shared" si="2"/>
        <v>4201.680672268908</v>
      </c>
      <c r="E88" s="33">
        <v>5000</v>
      </c>
      <c r="F88" s="9" t="s">
        <v>13</v>
      </c>
      <c r="G88" s="11" t="s">
        <v>327</v>
      </c>
      <c r="H88" s="11" t="s">
        <v>328</v>
      </c>
      <c r="I88" s="19">
        <v>1312.76</v>
      </c>
    </row>
    <row r="89" spans="1:9" ht="25.5" customHeight="1" thickBot="1" x14ac:dyDescent="0.3">
      <c r="A89" s="15">
        <v>9</v>
      </c>
      <c r="B89" s="9" t="s">
        <v>64</v>
      </c>
      <c r="C89" s="9" t="s">
        <v>65</v>
      </c>
      <c r="D89" s="68">
        <f t="shared" si="2"/>
        <v>420.1680672268908</v>
      </c>
      <c r="E89" s="33">
        <v>500</v>
      </c>
      <c r="F89" s="9" t="s">
        <v>13</v>
      </c>
      <c r="G89" s="11" t="s">
        <v>327</v>
      </c>
      <c r="H89" s="11" t="s">
        <v>328</v>
      </c>
      <c r="I89" s="19">
        <f>156.55+22.5</f>
        <v>179.05</v>
      </c>
    </row>
    <row r="90" spans="1:9" ht="23.25" customHeight="1" thickBot="1" x14ac:dyDescent="0.3">
      <c r="A90" s="15">
        <v>10</v>
      </c>
      <c r="B90" s="9" t="s">
        <v>322</v>
      </c>
      <c r="C90" s="42" t="s">
        <v>323</v>
      </c>
      <c r="D90" s="68">
        <f t="shared" si="2"/>
        <v>3361.3445378151264</v>
      </c>
      <c r="E90" s="33">
        <v>4000</v>
      </c>
      <c r="F90" s="9" t="s">
        <v>13</v>
      </c>
      <c r="G90" s="11" t="s">
        <v>327</v>
      </c>
      <c r="H90" s="11" t="s">
        <v>328</v>
      </c>
      <c r="I90" s="19"/>
    </row>
    <row r="91" spans="1:9" ht="29.25" customHeight="1" thickBot="1" x14ac:dyDescent="0.3">
      <c r="A91" s="15">
        <v>11</v>
      </c>
      <c r="B91" s="9" t="s">
        <v>307</v>
      </c>
      <c r="C91" s="9" t="s">
        <v>123</v>
      </c>
      <c r="D91" s="68">
        <f t="shared" si="2"/>
        <v>420.1680672268908</v>
      </c>
      <c r="E91" s="33">
        <v>500</v>
      </c>
      <c r="F91" s="9" t="s">
        <v>13</v>
      </c>
      <c r="G91" s="11" t="s">
        <v>327</v>
      </c>
      <c r="H91" s="11" t="s">
        <v>328</v>
      </c>
      <c r="I91" s="19"/>
    </row>
    <row r="92" spans="1:9" ht="29.25" customHeight="1" thickBot="1" x14ac:dyDescent="0.3">
      <c r="A92" s="15">
        <v>12</v>
      </c>
      <c r="B92" s="9" t="s">
        <v>309</v>
      </c>
      <c r="C92" s="9" t="s">
        <v>317</v>
      </c>
      <c r="D92" s="68">
        <f t="shared" si="2"/>
        <v>924.36974789915973</v>
      </c>
      <c r="E92" s="33">
        <v>1100</v>
      </c>
      <c r="F92" s="9" t="s">
        <v>13</v>
      </c>
      <c r="G92" s="11" t="s">
        <v>327</v>
      </c>
      <c r="H92" s="11" t="s">
        <v>328</v>
      </c>
      <c r="I92" s="19"/>
    </row>
    <row r="93" spans="1:9" ht="29.25" customHeight="1" thickBot="1" x14ac:dyDescent="0.3">
      <c r="A93" s="15">
        <v>13</v>
      </c>
      <c r="B93" s="9" t="s">
        <v>308</v>
      </c>
      <c r="C93" s="9" t="s">
        <v>123</v>
      </c>
      <c r="D93" s="68">
        <f t="shared" si="2"/>
        <v>420.1680672268908</v>
      </c>
      <c r="E93" s="33">
        <v>500</v>
      </c>
      <c r="F93" s="9" t="s">
        <v>13</v>
      </c>
      <c r="G93" s="11" t="s">
        <v>327</v>
      </c>
      <c r="H93" s="11" t="s">
        <v>328</v>
      </c>
      <c r="I93" s="19"/>
    </row>
    <row r="94" spans="1:9" ht="16.5" thickBot="1" x14ac:dyDescent="0.3">
      <c r="A94" s="15"/>
      <c r="B94" s="38" t="s">
        <v>251</v>
      </c>
      <c r="C94" s="9"/>
      <c r="D94" s="67">
        <f t="shared" si="2"/>
        <v>36974.789915966387</v>
      </c>
      <c r="E94" s="36">
        <f>SUM(E81:E93)</f>
        <v>44000</v>
      </c>
      <c r="F94" s="9"/>
      <c r="G94" s="11"/>
      <c r="H94" s="11"/>
      <c r="I94" s="19"/>
    </row>
    <row r="95" spans="1:9" ht="32.25" thickBot="1" x14ac:dyDescent="0.3">
      <c r="A95" s="15" t="s">
        <v>262</v>
      </c>
      <c r="B95" s="38" t="s">
        <v>277</v>
      </c>
      <c r="C95" s="9"/>
      <c r="D95" s="68"/>
      <c r="E95" s="36"/>
      <c r="F95" s="9"/>
      <c r="G95" s="11"/>
      <c r="H95" s="11"/>
      <c r="I95" s="19"/>
    </row>
    <row r="96" spans="1:9" ht="16.5" thickBot="1" x14ac:dyDescent="0.3">
      <c r="A96" s="15">
        <v>1</v>
      </c>
      <c r="B96" s="9" t="s">
        <v>164</v>
      </c>
      <c r="C96" s="9" t="s">
        <v>165</v>
      </c>
      <c r="D96" s="68">
        <f t="shared" si="2"/>
        <v>1680.6722689075632</v>
      </c>
      <c r="E96" s="33">
        <v>2000</v>
      </c>
      <c r="F96" s="9" t="s">
        <v>13</v>
      </c>
      <c r="G96" s="11" t="s">
        <v>327</v>
      </c>
      <c r="H96" s="11" t="s">
        <v>328</v>
      </c>
      <c r="I96" s="19">
        <v>1000</v>
      </c>
    </row>
    <row r="97" spans="1:9" ht="16.5" thickBot="1" x14ac:dyDescent="0.3">
      <c r="A97" s="15">
        <v>2</v>
      </c>
      <c r="B97" s="9" t="s">
        <v>282</v>
      </c>
      <c r="C97" s="9" t="s">
        <v>318</v>
      </c>
      <c r="D97" s="68">
        <f t="shared" si="2"/>
        <v>420.1680672268908</v>
      </c>
      <c r="E97" s="10">
        <v>500</v>
      </c>
      <c r="F97" s="9" t="s">
        <v>13</v>
      </c>
      <c r="G97" s="11" t="s">
        <v>327</v>
      </c>
      <c r="H97" s="11" t="s">
        <v>328</v>
      </c>
      <c r="I97" s="19"/>
    </row>
    <row r="98" spans="1:9" ht="16.5" thickBot="1" x14ac:dyDescent="0.3">
      <c r="A98" s="15">
        <v>3</v>
      </c>
      <c r="B98" s="9" t="s">
        <v>167</v>
      </c>
      <c r="C98" s="9" t="s">
        <v>168</v>
      </c>
      <c r="D98" s="68">
        <f t="shared" si="2"/>
        <v>4201.680672268908</v>
      </c>
      <c r="E98" s="10">
        <v>5000</v>
      </c>
      <c r="F98" s="9" t="s">
        <v>13</v>
      </c>
      <c r="G98" s="11" t="s">
        <v>327</v>
      </c>
      <c r="H98" s="11" t="s">
        <v>328</v>
      </c>
      <c r="I98" s="19">
        <v>2100</v>
      </c>
    </row>
    <row r="99" spans="1:9" ht="16.5" thickBot="1" x14ac:dyDescent="0.3">
      <c r="A99" s="15">
        <v>4</v>
      </c>
      <c r="B99" s="9" t="s">
        <v>169</v>
      </c>
      <c r="C99" s="9" t="s">
        <v>170</v>
      </c>
      <c r="D99" s="68">
        <f t="shared" si="2"/>
        <v>42.016806722689076</v>
      </c>
      <c r="E99" s="10">
        <v>50</v>
      </c>
      <c r="F99" s="9" t="s">
        <v>13</v>
      </c>
      <c r="G99" s="11" t="s">
        <v>327</v>
      </c>
      <c r="H99" s="11" t="s">
        <v>328</v>
      </c>
      <c r="I99" s="19"/>
    </row>
    <row r="100" spans="1:9" ht="16.5" thickBot="1" x14ac:dyDescent="0.3">
      <c r="A100" s="15">
        <v>5</v>
      </c>
      <c r="B100" s="9" t="s">
        <v>171</v>
      </c>
      <c r="C100" s="9" t="s">
        <v>172</v>
      </c>
      <c r="D100" s="68">
        <f t="shared" si="2"/>
        <v>420.1680672268908</v>
      </c>
      <c r="E100" s="10">
        <v>500</v>
      </c>
      <c r="F100" s="9" t="s">
        <v>13</v>
      </c>
      <c r="G100" s="11" t="s">
        <v>327</v>
      </c>
      <c r="H100" s="11" t="s">
        <v>328</v>
      </c>
      <c r="I100" s="19">
        <v>225</v>
      </c>
    </row>
    <row r="101" spans="1:9" ht="21.75" customHeight="1" thickBot="1" x14ac:dyDescent="0.3">
      <c r="A101" s="15">
        <v>6</v>
      </c>
      <c r="B101" s="9" t="s">
        <v>173</v>
      </c>
      <c r="C101" s="9" t="s">
        <v>174</v>
      </c>
      <c r="D101" s="68">
        <f t="shared" si="2"/>
        <v>168.0672268907563</v>
      </c>
      <c r="E101" s="10">
        <v>200</v>
      </c>
      <c r="F101" s="9" t="s">
        <v>13</v>
      </c>
      <c r="G101" s="11" t="s">
        <v>327</v>
      </c>
      <c r="H101" s="11" t="s">
        <v>328</v>
      </c>
      <c r="I101" s="19"/>
    </row>
    <row r="102" spans="1:9" ht="17.25" customHeight="1" thickBot="1" x14ac:dyDescent="0.3">
      <c r="A102" s="15">
        <v>7</v>
      </c>
      <c r="B102" s="9" t="s">
        <v>175</v>
      </c>
      <c r="C102" s="9" t="s">
        <v>176</v>
      </c>
      <c r="D102" s="68">
        <f t="shared" si="2"/>
        <v>168.0672268907563</v>
      </c>
      <c r="E102" s="10">
        <v>200</v>
      </c>
      <c r="F102" s="9" t="s">
        <v>13</v>
      </c>
      <c r="G102" s="11" t="s">
        <v>327</v>
      </c>
      <c r="H102" s="11" t="s">
        <v>328</v>
      </c>
      <c r="I102" s="19">
        <v>112</v>
      </c>
    </row>
    <row r="103" spans="1:9" ht="19.5" customHeight="1" thickBot="1" x14ac:dyDescent="0.3">
      <c r="A103" s="15">
        <v>8</v>
      </c>
      <c r="B103" s="30" t="s">
        <v>304</v>
      </c>
      <c r="C103" s="30" t="s">
        <v>177</v>
      </c>
      <c r="D103" s="68">
        <f t="shared" si="2"/>
        <v>252.10084033613447</v>
      </c>
      <c r="E103" s="31">
        <v>300</v>
      </c>
      <c r="F103" s="30" t="s">
        <v>13</v>
      </c>
      <c r="G103" s="11" t="s">
        <v>327</v>
      </c>
      <c r="H103" s="11" t="s">
        <v>328</v>
      </c>
      <c r="I103" s="19">
        <v>200</v>
      </c>
    </row>
    <row r="104" spans="1:9" ht="21" customHeight="1" thickBot="1" x14ac:dyDescent="0.3">
      <c r="A104" s="15">
        <v>9</v>
      </c>
      <c r="B104" s="9" t="s">
        <v>178</v>
      </c>
      <c r="C104" s="9" t="s">
        <v>179</v>
      </c>
      <c r="D104" s="68">
        <f t="shared" si="2"/>
        <v>1680.6722689075632</v>
      </c>
      <c r="E104" s="10">
        <v>2000</v>
      </c>
      <c r="F104" s="9" t="s">
        <v>13</v>
      </c>
      <c r="G104" s="11" t="s">
        <v>327</v>
      </c>
      <c r="H104" s="11" t="s">
        <v>328</v>
      </c>
      <c r="I104" s="19"/>
    </row>
    <row r="105" spans="1:9" ht="19.5" customHeight="1" thickBot="1" x14ac:dyDescent="0.3">
      <c r="A105" s="15">
        <v>10</v>
      </c>
      <c r="B105" s="9" t="s">
        <v>297</v>
      </c>
      <c r="C105" s="9" t="s">
        <v>166</v>
      </c>
      <c r="D105" s="68">
        <f t="shared" si="2"/>
        <v>672.26890756302521</v>
      </c>
      <c r="E105" s="10">
        <v>800</v>
      </c>
      <c r="F105" s="9" t="s">
        <v>13</v>
      </c>
      <c r="G105" s="11" t="s">
        <v>327</v>
      </c>
      <c r="H105" s="11" t="s">
        <v>328</v>
      </c>
      <c r="I105" s="19"/>
    </row>
    <row r="106" spans="1:9" ht="16.5" customHeight="1" thickBot="1" x14ac:dyDescent="0.3">
      <c r="A106" s="15">
        <v>11</v>
      </c>
      <c r="B106" s="9" t="s">
        <v>180</v>
      </c>
      <c r="C106" s="9" t="s">
        <v>181</v>
      </c>
      <c r="D106" s="68">
        <f t="shared" si="2"/>
        <v>168.0672268907563</v>
      </c>
      <c r="E106" s="10">
        <v>200</v>
      </c>
      <c r="F106" s="9" t="s">
        <v>13</v>
      </c>
      <c r="G106" s="11" t="s">
        <v>327</v>
      </c>
      <c r="H106" s="11" t="s">
        <v>328</v>
      </c>
      <c r="I106" s="19"/>
    </row>
    <row r="107" spans="1:9" ht="18" customHeight="1" thickBot="1" x14ac:dyDescent="0.3">
      <c r="A107" s="15">
        <v>12</v>
      </c>
      <c r="B107" s="9" t="s">
        <v>310</v>
      </c>
      <c r="C107" s="9" t="s">
        <v>319</v>
      </c>
      <c r="D107" s="68">
        <f t="shared" si="2"/>
        <v>420.1680672268908</v>
      </c>
      <c r="E107" s="10">
        <v>500</v>
      </c>
      <c r="F107" s="9" t="s">
        <v>13</v>
      </c>
      <c r="G107" s="11" t="s">
        <v>327</v>
      </c>
      <c r="H107" s="11" t="s">
        <v>328</v>
      </c>
      <c r="I107" s="19"/>
    </row>
    <row r="108" spans="1:9" ht="16.5" customHeight="1" thickBot="1" x14ac:dyDescent="0.3">
      <c r="A108" s="15">
        <v>13</v>
      </c>
      <c r="B108" s="9" t="s">
        <v>182</v>
      </c>
      <c r="C108" s="9" t="s">
        <v>174</v>
      </c>
      <c r="D108" s="68">
        <f t="shared" si="2"/>
        <v>168.0672268907563</v>
      </c>
      <c r="E108" s="10">
        <v>200</v>
      </c>
      <c r="F108" s="9" t="s">
        <v>13</v>
      </c>
      <c r="G108" s="11" t="s">
        <v>327</v>
      </c>
      <c r="H108" s="11" t="s">
        <v>328</v>
      </c>
      <c r="I108" s="19"/>
    </row>
    <row r="109" spans="1:9" ht="15.75" customHeight="1" thickBot="1" x14ac:dyDescent="0.3">
      <c r="A109" s="15">
        <v>14</v>
      </c>
      <c r="B109" s="9" t="s">
        <v>183</v>
      </c>
      <c r="C109" s="9" t="s">
        <v>184</v>
      </c>
      <c r="D109" s="68">
        <f t="shared" si="2"/>
        <v>84.033613445378151</v>
      </c>
      <c r="E109" s="10">
        <v>100</v>
      </c>
      <c r="F109" s="9" t="s">
        <v>13</v>
      </c>
      <c r="G109" s="11" t="s">
        <v>327</v>
      </c>
      <c r="H109" s="11" t="s">
        <v>328</v>
      </c>
      <c r="I109" s="19"/>
    </row>
    <row r="110" spans="1:9" ht="15" customHeight="1" thickBot="1" x14ac:dyDescent="0.3">
      <c r="A110" s="15">
        <v>15</v>
      </c>
      <c r="B110" s="9" t="s">
        <v>185</v>
      </c>
      <c r="C110" s="9" t="s">
        <v>184</v>
      </c>
      <c r="D110" s="68">
        <f t="shared" si="2"/>
        <v>42.016806722689076</v>
      </c>
      <c r="E110" s="10">
        <v>50</v>
      </c>
      <c r="F110" s="9" t="s">
        <v>13</v>
      </c>
      <c r="G110" s="11" t="s">
        <v>327</v>
      </c>
      <c r="H110" s="11" t="s">
        <v>328</v>
      </c>
      <c r="I110" s="19"/>
    </row>
    <row r="111" spans="1:9" ht="16.5" customHeight="1" thickBot="1" x14ac:dyDescent="0.3">
      <c r="A111" s="15">
        <v>16</v>
      </c>
      <c r="B111" s="9" t="s">
        <v>186</v>
      </c>
      <c r="C111" s="9" t="s">
        <v>184</v>
      </c>
      <c r="D111" s="68">
        <f t="shared" si="2"/>
        <v>252.10084033613447</v>
      </c>
      <c r="E111" s="10">
        <v>300</v>
      </c>
      <c r="F111" s="9" t="s">
        <v>13</v>
      </c>
      <c r="G111" s="11" t="s">
        <v>327</v>
      </c>
      <c r="H111" s="11" t="s">
        <v>328</v>
      </c>
      <c r="I111" s="19">
        <v>75</v>
      </c>
    </row>
    <row r="112" spans="1:9" ht="20.25" customHeight="1" thickBot="1" x14ac:dyDescent="0.3">
      <c r="A112" s="15">
        <v>17</v>
      </c>
      <c r="B112" s="9" t="s">
        <v>187</v>
      </c>
      <c r="C112" s="9" t="s">
        <v>188</v>
      </c>
      <c r="D112" s="68">
        <f t="shared" si="2"/>
        <v>252.10084033613447</v>
      </c>
      <c r="E112" s="10">
        <v>300</v>
      </c>
      <c r="F112" s="9" t="s">
        <v>13</v>
      </c>
      <c r="G112" s="11" t="s">
        <v>327</v>
      </c>
      <c r="H112" s="11" t="s">
        <v>328</v>
      </c>
      <c r="I112" s="19">
        <v>43</v>
      </c>
    </row>
    <row r="113" spans="1:9" ht="21" customHeight="1" thickBot="1" x14ac:dyDescent="0.3">
      <c r="A113" s="15">
        <v>18</v>
      </c>
      <c r="B113" s="9" t="s">
        <v>189</v>
      </c>
      <c r="C113" s="9" t="s">
        <v>190</v>
      </c>
      <c r="D113" s="68">
        <f t="shared" si="2"/>
        <v>252.10084033613447</v>
      </c>
      <c r="E113" s="10">
        <v>300</v>
      </c>
      <c r="F113" s="9" t="s">
        <v>13</v>
      </c>
      <c r="G113" s="11" t="s">
        <v>327</v>
      </c>
      <c r="H113" s="11" t="s">
        <v>328</v>
      </c>
      <c r="I113" s="19"/>
    </row>
    <row r="114" spans="1:9" ht="17.25" customHeight="1" thickBot="1" x14ac:dyDescent="0.3">
      <c r="A114" s="15">
        <v>19</v>
      </c>
      <c r="B114" s="9" t="s">
        <v>191</v>
      </c>
      <c r="C114" s="9" t="s">
        <v>172</v>
      </c>
      <c r="D114" s="68">
        <f t="shared" si="2"/>
        <v>252.10084033613447</v>
      </c>
      <c r="E114" s="10">
        <v>300</v>
      </c>
      <c r="F114" s="9" t="s">
        <v>13</v>
      </c>
      <c r="G114" s="11" t="s">
        <v>327</v>
      </c>
      <c r="H114" s="11" t="s">
        <v>328</v>
      </c>
      <c r="I114" s="19"/>
    </row>
    <row r="115" spans="1:9" ht="15.75" customHeight="1" thickBot="1" x14ac:dyDescent="0.3">
      <c r="A115" s="15">
        <v>20</v>
      </c>
      <c r="B115" s="9" t="s">
        <v>192</v>
      </c>
      <c r="C115" s="9" t="s">
        <v>193</v>
      </c>
      <c r="D115" s="68">
        <f t="shared" si="2"/>
        <v>840.3361344537816</v>
      </c>
      <c r="E115" s="10">
        <v>1000</v>
      </c>
      <c r="F115" s="9" t="s">
        <v>13</v>
      </c>
      <c r="G115" s="11" t="s">
        <v>327</v>
      </c>
      <c r="H115" s="11" t="s">
        <v>328</v>
      </c>
      <c r="I115" s="19"/>
    </row>
    <row r="116" spans="1:9" ht="15" customHeight="1" thickBot="1" x14ac:dyDescent="0.3">
      <c r="A116" s="15">
        <v>21</v>
      </c>
      <c r="B116" s="9" t="s">
        <v>194</v>
      </c>
      <c r="C116" s="9" t="s">
        <v>195</v>
      </c>
      <c r="D116" s="68">
        <f t="shared" si="2"/>
        <v>756.30252100840335</v>
      </c>
      <c r="E116" s="10">
        <v>900</v>
      </c>
      <c r="F116" s="9" t="s">
        <v>13</v>
      </c>
      <c r="G116" s="11" t="s">
        <v>327</v>
      </c>
      <c r="H116" s="11" t="s">
        <v>328</v>
      </c>
      <c r="I116" s="19">
        <v>350</v>
      </c>
    </row>
    <row r="117" spans="1:9" ht="17.25" customHeight="1" thickBot="1" x14ac:dyDescent="0.3">
      <c r="A117" s="15">
        <v>22</v>
      </c>
      <c r="B117" s="9" t="s">
        <v>196</v>
      </c>
      <c r="C117" s="9" t="s">
        <v>177</v>
      </c>
      <c r="D117" s="68">
        <f t="shared" si="2"/>
        <v>252.10084033613447</v>
      </c>
      <c r="E117" s="10">
        <v>300</v>
      </c>
      <c r="F117" s="9" t="s">
        <v>13</v>
      </c>
      <c r="G117" s="11" t="s">
        <v>327</v>
      </c>
      <c r="H117" s="11" t="s">
        <v>328</v>
      </c>
      <c r="I117" s="19"/>
    </row>
    <row r="118" spans="1:9" ht="14.25" customHeight="1" thickBot="1" x14ac:dyDescent="0.3">
      <c r="A118" s="15">
        <v>23</v>
      </c>
      <c r="B118" s="9" t="s">
        <v>258</v>
      </c>
      <c r="C118" s="9" t="s">
        <v>259</v>
      </c>
      <c r="D118" s="68">
        <f t="shared" si="2"/>
        <v>252.10084033613447</v>
      </c>
      <c r="E118" s="10">
        <v>300</v>
      </c>
      <c r="F118" s="9" t="s">
        <v>13</v>
      </c>
      <c r="G118" s="11" t="s">
        <v>327</v>
      </c>
      <c r="H118" s="11" t="s">
        <v>328</v>
      </c>
      <c r="I118" s="19">
        <v>76</v>
      </c>
    </row>
    <row r="119" spans="1:9" ht="15.75" customHeight="1" thickBot="1" x14ac:dyDescent="0.3">
      <c r="A119" s="15">
        <v>24</v>
      </c>
      <c r="B119" s="9" t="s">
        <v>197</v>
      </c>
      <c r="C119" s="9" t="s">
        <v>198</v>
      </c>
      <c r="D119" s="68">
        <f t="shared" si="2"/>
        <v>840.3361344537816</v>
      </c>
      <c r="E119" s="10">
        <v>1000</v>
      </c>
      <c r="F119" s="9" t="s">
        <v>13</v>
      </c>
      <c r="G119" s="11" t="s">
        <v>327</v>
      </c>
      <c r="H119" s="11" t="s">
        <v>328</v>
      </c>
      <c r="I119" s="19">
        <v>299.49</v>
      </c>
    </row>
    <row r="120" spans="1:9" ht="16.5" thickBot="1" x14ac:dyDescent="0.3">
      <c r="A120" s="15"/>
      <c r="B120" s="27" t="s">
        <v>263</v>
      </c>
      <c r="C120" s="9"/>
      <c r="D120" s="67">
        <f t="shared" si="2"/>
        <v>14537.81512605042</v>
      </c>
      <c r="E120" s="16">
        <f>SUM(E96:E119)</f>
        <v>17300</v>
      </c>
      <c r="F120" s="9"/>
      <c r="G120" s="11"/>
      <c r="H120" s="11"/>
      <c r="I120" s="19"/>
    </row>
    <row r="121" spans="1:9" ht="46.5" customHeight="1" thickBot="1" x14ac:dyDescent="0.3">
      <c r="A121" s="15" t="s">
        <v>272</v>
      </c>
      <c r="B121" s="14" t="s">
        <v>229</v>
      </c>
      <c r="C121" s="9"/>
      <c r="D121" s="68"/>
      <c r="E121" s="10"/>
      <c r="F121" s="9"/>
      <c r="G121" s="11"/>
      <c r="H121" s="11"/>
      <c r="I121" s="19"/>
    </row>
    <row r="122" spans="1:9" ht="15.75" customHeight="1" thickBot="1" x14ac:dyDescent="0.3">
      <c r="A122" s="15">
        <v>1</v>
      </c>
      <c r="B122" s="9" t="s">
        <v>306</v>
      </c>
      <c r="C122" s="9" t="s">
        <v>66</v>
      </c>
      <c r="D122" s="68">
        <f t="shared" si="2"/>
        <v>840.3361344537816</v>
      </c>
      <c r="E122" s="33">
        <v>1000</v>
      </c>
      <c r="F122" s="9" t="s">
        <v>13</v>
      </c>
      <c r="G122" s="11" t="s">
        <v>327</v>
      </c>
      <c r="H122" s="11" t="s">
        <v>328</v>
      </c>
      <c r="I122" s="19">
        <f>395+1552+126</f>
        <v>2073</v>
      </c>
    </row>
    <row r="123" spans="1:9" ht="17.25" customHeight="1" thickBot="1" x14ac:dyDescent="0.3">
      <c r="A123" s="15">
        <v>2</v>
      </c>
      <c r="B123" s="9" t="s">
        <v>69</v>
      </c>
      <c r="C123" s="9" t="s">
        <v>70</v>
      </c>
      <c r="D123" s="68">
        <f t="shared" si="2"/>
        <v>840.3361344537816</v>
      </c>
      <c r="E123" s="33">
        <v>1000</v>
      </c>
      <c r="F123" s="9" t="s">
        <v>13</v>
      </c>
      <c r="G123" s="11" t="s">
        <v>327</v>
      </c>
      <c r="H123" s="11" t="s">
        <v>328</v>
      </c>
      <c r="I123" s="19">
        <f>147.06+140</f>
        <v>287.06</v>
      </c>
    </row>
    <row r="124" spans="1:9" ht="19.5" customHeight="1" thickBot="1" x14ac:dyDescent="0.3">
      <c r="A124" s="15">
        <v>3</v>
      </c>
      <c r="B124" s="9" t="s">
        <v>71</v>
      </c>
      <c r="C124" s="9" t="s">
        <v>72</v>
      </c>
      <c r="D124" s="68">
        <f t="shared" si="2"/>
        <v>3361.3445378151264</v>
      </c>
      <c r="E124" s="33">
        <v>4000</v>
      </c>
      <c r="F124" s="9" t="s">
        <v>13</v>
      </c>
      <c r="G124" s="11" t="s">
        <v>327</v>
      </c>
      <c r="H124" s="11" t="s">
        <v>328</v>
      </c>
      <c r="I124" s="19">
        <v>140</v>
      </c>
    </row>
    <row r="125" spans="1:9" ht="35.25" customHeight="1" thickBot="1" x14ac:dyDescent="0.3">
      <c r="A125" s="15">
        <v>4</v>
      </c>
      <c r="B125" s="9" t="s">
        <v>276</v>
      </c>
      <c r="C125" s="9" t="s">
        <v>73</v>
      </c>
      <c r="D125" s="68">
        <f t="shared" si="2"/>
        <v>336.1344537815126</v>
      </c>
      <c r="E125" s="33">
        <v>400</v>
      </c>
      <c r="F125" s="9" t="s">
        <v>13</v>
      </c>
      <c r="G125" s="11" t="s">
        <v>327</v>
      </c>
      <c r="H125" s="11" t="s">
        <v>328</v>
      </c>
      <c r="I125" s="19">
        <f>219.33+22</f>
        <v>241.33</v>
      </c>
    </row>
    <row r="126" spans="1:9" ht="16.5" thickBot="1" x14ac:dyDescent="0.3">
      <c r="A126" s="15">
        <v>5</v>
      </c>
      <c r="B126" s="9" t="s">
        <v>74</v>
      </c>
      <c r="C126" s="9" t="s">
        <v>73</v>
      </c>
      <c r="D126" s="68">
        <f t="shared" si="2"/>
        <v>168.0672268907563</v>
      </c>
      <c r="E126" s="33">
        <v>200</v>
      </c>
      <c r="F126" s="9" t="s">
        <v>13</v>
      </c>
      <c r="G126" s="11" t="s">
        <v>327</v>
      </c>
      <c r="H126" s="11" t="s">
        <v>328</v>
      </c>
      <c r="I126" s="19"/>
    </row>
    <row r="127" spans="1:9" ht="22.5" customHeight="1" thickBot="1" x14ac:dyDescent="0.3">
      <c r="A127" s="15">
        <v>6</v>
      </c>
      <c r="B127" s="9" t="s">
        <v>75</v>
      </c>
      <c r="C127" s="9" t="s">
        <v>73</v>
      </c>
      <c r="D127" s="68">
        <f t="shared" si="2"/>
        <v>294.11764705882354</v>
      </c>
      <c r="E127" s="33">
        <v>350</v>
      </c>
      <c r="F127" s="9" t="s">
        <v>13</v>
      </c>
      <c r="G127" s="11" t="s">
        <v>327</v>
      </c>
      <c r="H127" s="11" t="s">
        <v>328</v>
      </c>
      <c r="I127" s="19">
        <v>60</v>
      </c>
    </row>
    <row r="128" spans="1:9" ht="17.25" customHeight="1" thickBot="1" x14ac:dyDescent="0.3">
      <c r="A128" s="15">
        <v>7</v>
      </c>
      <c r="B128" s="9" t="s">
        <v>76</v>
      </c>
      <c r="C128" s="9" t="s">
        <v>73</v>
      </c>
      <c r="D128" s="68">
        <f t="shared" si="2"/>
        <v>84.033613445378151</v>
      </c>
      <c r="E128" s="33">
        <v>100</v>
      </c>
      <c r="F128" s="9" t="s">
        <v>13</v>
      </c>
      <c r="G128" s="11" t="s">
        <v>327</v>
      </c>
      <c r="H128" s="11" t="s">
        <v>328</v>
      </c>
      <c r="I128" s="19">
        <v>13</v>
      </c>
    </row>
    <row r="129" spans="1:9" ht="18" customHeight="1" thickBot="1" x14ac:dyDescent="0.3">
      <c r="A129" s="15">
        <v>9</v>
      </c>
      <c r="B129" s="9" t="s">
        <v>77</v>
      </c>
      <c r="C129" s="9" t="s">
        <v>73</v>
      </c>
      <c r="D129" s="68">
        <f t="shared" si="2"/>
        <v>168.0672268907563</v>
      </c>
      <c r="E129" s="33">
        <v>200</v>
      </c>
      <c r="F129" s="9" t="s">
        <v>13</v>
      </c>
      <c r="G129" s="11" t="s">
        <v>327</v>
      </c>
      <c r="H129" s="11" t="s">
        <v>328</v>
      </c>
      <c r="I129" s="19">
        <v>370</v>
      </c>
    </row>
    <row r="130" spans="1:9" ht="19.5" customHeight="1" thickBot="1" x14ac:dyDescent="0.3">
      <c r="A130" s="15">
        <v>10</v>
      </c>
      <c r="B130" s="9" t="s">
        <v>87</v>
      </c>
      <c r="C130" s="9" t="s">
        <v>88</v>
      </c>
      <c r="D130" s="68">
        <f t="shared" si="2"/>
        <v>210.0840336134454</v>
      </c>
      <c r="E130" s="33">
        <v>250</v>
      </c>
      <c r="F130" s="9" t="s">
        <v>13</v>
      </c>
      <c r="G130" s="11" t="s">
        <v>327</v>
      </c>
      <c r="H130" s="11" t="s">
        <v>328</v>
      </c>
      <c r="I130" s="41">
        <f>110.85+67.5</f>
        <v>178.35</v>
      </c>
    </row>
    <row r="131" spans="1:9" ht="19.5" customHeight="1" thickBot="1" x14ac:dyDescent="0.3">
      <c r="A131" s="15">
        <v>11</v>
      </c>
      <c r="B131" s="9" t="s">
        <v>283</v>
      </c>
      <c r="C131" s="9" t="s">
        <v>117</v>
      </c>
      <c r="D131" s="68">
        <f t="shared" si="2"/>
        <v>84.033613445378151</v>
      </c>
      <c r="E131" s="33">
        <v>100</v>
      </c>
      <c r="F131" s="9" t="s">
        <v>13</v>
      </c>
      <c r="G131" s="11" t="s">
        <v>327</v>
      </c>
      <c r="H131" s="11" t="s">
        <v>328</v>
      </c>
      <c r="I131" s="41"/>
    </row>
    <row r="132" spans="1:9" ht="16.5" customHeight="1" thickBot="1" x14ac:dyDescent="0.3">
      <c r="A132" s="15">
        <v>12</v>
      </c>
      <c r="B132" s="9" t="s">
        <v>89</v>
      </c>
      <c r="C132" s="9" t="s">
        <v>90</v>
      </c>
      <c r="D132" s="68">
        <f t="shared" si="2"/>
        <v>58.82352941176471</v>
      </c>
      <c r="E132" s="33">
        <v>70</v>
      </c>
      <c r="F132" s="9" t="s">
        <v>13</v>
      </c>
      <c r="G132" s="11" t="s">
        <v>327</v>
      </c>
      <c r="H132" s="11" t="s">
        <v>328</v>
      </c>
      <c r="I132" s="19"/>
    </row>
    <row r="133" spans="1:9" ht="20.25" customHeight="1" thickBot="1" x14ac:dyDescent="0.3">
      <c r="A133" s="44">
        <v>13</v>
      </c>
      <c r="B133" s="9" t="s">
        <v>91</v>
      </c>
      <c r="C133" s="9" t="s">
        <v>92</v>
      </c>
      <c r="D133" s="68">
        <f t="shared" si="2"/>
        <v>504.20168067226894</v>
      </c>
      <c r="E133" s="33">
        <v>600</v>
      </c>
      <c r="F133" s="9" t="s">
        <v>13</v>
      </c>
      <c r="G133" s="11" t="s">
        <v>327</v>
      </c>
      <c r="H133" s="11" t="s">
        <v>328</v>
      </c>
      <c r="I133" s="19">
        <f>99.6+202.5</f>
        <v>302.10000000000002</v>
      </c>
    </row>
    <row r="134" spans="1:9" ht="15" customHeight="1" thickBot="1" x14ac:dyDescent="0.3">
      <c r="A134" s="44">
        <v>14</v>
      </c>
      <c r="B134" s="32" t="s">
        <v>93</v>
      </c>
      <c r="C134" s="9" t="s">
        <v>94</v>
      </c>
      <c r="D134" s="68">
        <f t="shared" si="2"/>
        <v>42.016806722689076</v>
      </c>
      <c r="E134" s="33">
        <v>50</v>
      </c>
      <c r="F134" s="9" t="s">
        <v>13</v>
      </c>
      <c r="G134" s="11" t="s">
        <v>327</v>
      </c>
      <c r="H134" s="11" t="s">
        <v>328</v>
      </c>
      <c r="I134" s="19"/>
    </row>
    <row r="135" spans="1:9" ht="21" customHeight="1" thickBot="1" x14ac:dyDescent="0.3">
      <c r="A135" s="44">
        <v>15</v>
      </c>
      <c r="B135" s="9" t="s">
        <v>95</v>
      </c>
      <c r="C135" s="9" t="s">
        <v>96</v>
      </c>
      <c r="D135" s="68">
        <f t="shared" si="2"/>
        <v>462.18487394957987</v>
      </c>
      <c r="E135" s="33">
        <v>550</v>
      </c>
      <c r="F135" s="9" t="s">
        <v>13</v>
      </c>
      <c r="G135" s="11" t="s">
        <v>327</v>
      </c>
      <c r="H135" s="11" t="s">
        <v>328</v>
      </c>
      <c r="I135" s="41">
        <f>110.84+99</f>
        <v>209.84</v>
      </c>
    </row>
    <row r="136" spans="1:9" ht="24.75" customHeight="1" thickBot="1" x14ac:dyDescent="0.3">
      <c r="A136" s="44">
        <v>16</v>
      </c>
      <c r="B136" s="9" t="s">
        <v>279</v>
      </c>
      <c r="C136" s="9" t="s">
        <v>97</v>
      </c>
      <c r="D136" s="68">
        <f t="shared" si="2"/>
        <v>420.1680672268908</v>
      </c>
      <c r="E136" s="33">
        <v>500</v>
      </c>
      <c r="F136" s="9" t="s">
        <v>13</v>
      </c>
      <c r="G136" s="11" t="s">
        <v>327</v>
      </c>
      <c r="H136" s="11" t="s">
        <v>328</v>
      </c>
      <c r="I136" s="19">
        <v>320.13</v>
      </c>
    </row>
    <row r="137" spans="1:9" ht="24.75" customHeight="1" thickBot="1" x14ac:dyDescent="0.3">
      <c r="A137" s="44">
        <v>17</v>
      </c>
      <c r="B137" s="9" t="s">
        <v>280</v>
      </c>
      <c r="C137" s="9" t="s">
        <v>97</v>
      </c>
      <c r="D137" s="68">
        <f t="shared" si="2"/>
        <v>252.10084033613447</v>
      </c>
      <c r="E137" s="33">
        <v>300</v>
      </c>
      <c r="F137" s="9" t="s">
        <v>13</v>
      </c>
      <c r="G137" s="11" t="s">
        <v>327</v>
      </c>
      <c r="H137" s="11" t="s">
        <v>328</v>
      </c>
      <c r="I137" s="19"/>
    </row>
    <row r="138" spans="1:9" ht="24.75" customHeight="1" thickBot="1" x14ac:dyDescent="0.3">
      <c r="A138" s="44">
        <v>18</v>
      </c>
      <c r="B138" s="9" t="s">
        <v>273</v>
      </c>
      <c r="C138" s="9" t="s">
        <v>274</v>
      </c>
      <c r="D138" s="68">
        <f t="shared" si="2"/>
        <v>84.033613445378151</v>
      </c>
      <c r="E138" s="33">
        <v>100</v>
      </c>
      <c r="F138" s="9" t="s">
        <v>13</v>
      </c>
      <c r="G138" s="11" t="s">
        <v>327</v>
      </c>
      <c r="H138" s="11" t="s">
        <v>328</v>
      </c>
      <c r="I138" s="19">
        <v>177.66</v>
      </c>
    </row>
    <row r="139" spans="1:9" ht="21" customHeight="1" thickBot="1" x14ac:dyDescent="0.3">
      <c r="A139" s="44">
        <v>19</v>
      </c>
      <c r="B139" s="9" t="s">
        <v>98</v>
      </c>
      <c r="C139" s="9" t="s">
        <v>99</v>
      </c>
      <c r="D139" s="68">
        <f t="shared" si="2"/>
        <v>58.82352941176471</v>
      </c>
      <c r="E139" s="33">
        <v>70</v>
      </c>
      <c r="F139" s="9" t="s">
        <v>13</v>
      </c>
      <c r="G139" s="11" t="s">
        <v>327</v>
      </c>
      <c r="H139" s="11" t="s">
        <v>328</v>
      </c>
      <c r="I139" s="19"/>
    </row>
    <row r="140" spans="1:9" ht="22.5" customHeight="1" thickBot="1" x14ac:dyDescent="0.3">
      <c r="A140" s="44">
        <v>20</v>
      </c>
      <c r="B140" s="9" t="s">
        <v>100</v>
      </c>
      <c r="C140" s="9" t="s">
        <v>101</v>
      </c>
      <c r="D140" s="68">
        <f t="shared" si="2"/>
        <v>84.033613445378151</v>
      </c>
      <c r="E140" s="33">
        <v>100</v>
      </c>
      <c r="F140" s="9" t="s">
        <v>13</v>
      </c>
      <c r="G140" s="11" t="s">
        <v>327</v>
      </c>
      <c r="H140" s="11" t="s">
        <v>328</v>
      </c>
      <c r="I140" s="19"/>
    </row>
    <row r="141" spans="1:9" ht="22.5" customHeight="1" thickBot="1" x14ac:dyDescent="0.3">
      <c r="A141" s="44">
        <v>21</v>
      </c>
      <c r="B141" s="9" t="s">
        <v>253</v>
      </c>
      <c r="C141" s="9" t="s">
        <v>259</v>
      </c>
      <c r="D141" s="68">
        <f t="shared" si="2"/>
        <v>25.210084033613448</v>
      </c>
      <c r="E141" s="33">
        <v>30</v>
      </c>
      <c r="F141" s="9" t="s">
        <v>13</v>
      </c>
      <c r="G141" s="11" t="s">
        <v>327</v>
      </c>
      <c r="H141" s="11" t="s">
        <v>328</v>
      </c>
      <c r="I141" s="19"/>
    </row>
    <row r="142" spans="1:9" ht="24.75" customHeight="1" thickBot="1" x14ac:dyDescent="0.3">
      <c r="A142" s="44">
        <v>22</v>
      </c>
      <c r="B142" s="9" t="s">
        <v>102</v>
      </c>
      <c r="C142" s="9" t="s">
        <v>103</v>
      </c>
      <c r="D142" s="68">
        <f t="shared" si="2"/>
        <v>84.033613445378151</v>
      </c>
      <c r="E142" s="33">
        <v>100</v>
      </c>
      <c r="F142" s="9" t="s">
        <v>13</v>
      </c>
      <c r="G142" s="11" t="s">
        <v>327</v>
      </c>
      <c r="H142" s="11" t="s">
        <v>328</v>
      </c>
      <c r="I142" s="19"/>
    </row>
    <row r="143" spans="1:9" ht="24.75" customHeight="1" thickBot="1" x14ac:dyDescent="0.3">
      <c r="A143" s="44">
        <v>23</v>
      </c>
      <c r="B143" s="9" t="s">
        <v>105</v>
      </c>
      <c r="C143" s="9" t="s">
        <v>104</v>
      </c>
      <c r="D143" s="68">
        <f t="shared" si="2"/>
        <v>84.033613445378151</v>
      </c>
      <c r="E143" s="33">
        <v>100</v>
      </c>
      <c r="F143" s="9" t="s">
        <v>13</v>
      </c>
      <c r="G143" s="11" t="s">
        <v>327</v>
      </c>
      <c r="H143" s="11" t="s">
        <v>328</v>
      </c>
      <c r="I143" s="19"/>
    </row>
    <row r="144" spans="1:9" ht="24.75" customHeight="1" thickBot="1" x14ac:dyDescent="0.3">
      <c r="A144" s="44">
        <v>24</v>
      </c>
      <c r="B144" s="34" t="s">
        <v>265</v>
      </c>
      <c r="C144" s="34" t="s">
        <v>268</v>
      </c>
      <c r="D144" s="68">
        <f t="shared" si="2"/>
        <v>840.3361344537816</v>
      </c>
      <c r="E144" s="33">
        <v>1000</v>
      </c>
      <c r="F144" s="34" t="s">
        <v>13</v>
      </c>
      <c r="G144" s="11" t="s">
        <v>327</v>
      </c>
      <c r="H144" s="11" t="s">
        <v>328</v>
      </c>
      <c r="I144" s="37">
        <v>78.12</v>
      </c>
    </row>
    <row r="145" spans="1:9" ht="21.75" customHeight="1" thickBot="1" x14ac:dyDescent="0.3">
      <c r="A145" s="44">
        <v>25</v>
      </c>
      <c r="B145" s="9" t="s">
        <v>106</v>
      </c>
      <c r="C145" s="9" t="s">
        <v>107</v>
      </c>
      <c r="D145" s="68">
        <f t="shared" si="2"/>
        <v>420.1680672268908</v>
      </c>
      <c r="E145" s="33">
        <v>500</v>
      </c>
      <c r="F145" s="9" t="s">
        <v>13</v>
      </c>
      <c r="G145" s="11" t="s">
        <v>327</v>
      </c>
      <c r="H145" s="11" t="s">
        <v>328</v>
      </c>
      <c r="I145" s="19"/>
    </row>
    <row r="146" spans="1:9" ht="23.25" customHeight="1" thickBot="1" x14ac:dyDescent="0.3">
      <c r="A146" s="44">
        <v>26</v>
      </c>
      <c r="B146" s="9" t="s">
        <v>108</v>
      </c>
      <c r="C146" s="9" t="s">
        <v>107</v>
      </c>
      <c r="D146" s="68">
        <f t="shared" si="2"/>
        <v>420.1680672268908</v>
      </c>
      <c r="E146" s="33">
        <v>500</v>
      </c>
      <c r="F146" s="9" t="s">
        <v>13</v>
      </c>
      <c r="G146" s="11" t="s">
        <v>327</v>
      </c>
      <c r="H146" s="11" t="s">
        <v>328</v>
      </c>
      <c r="I146" s="19"/>
    </row>
    <row r="147" spans="1:9" ht="23.25" customHeight="1" thickBot="1" x14ac:dyDescent="0.3">
      <c r="A147" s="44">
        <v>27</v>
      </c>
      <c r="B147" s="9" t="s">
        <v>109</v>
      </c>
      <c r="C147" s="9" t="s">
        <v>107</v>
      </c>
      <c r="D147" s="68">
        <f t="shared" si="2"/>
        <v>588.23529411764707</v>
      </c>
      <c r="E147" s="33">
        <v>700</v>
      </c>
      <c r="F147" s="9" t="s">
        <v>13</v>
      </c>
      <c r="G147" s="11" t="s">
        <v>327</v>
      </c>
      <c r="H147" s="11" t="s">
        <v>328</v>
      </c>
      <c r="I147" s="19"/>
    </row>
    <row r="148" spans="1:9" ht="24.75" customHeight="1" thickBot="1" x14ac:dyDescent="0.3">
      <c r="A148" s="44">
        <v>28</v>
      </c>
      <c r="B148" s="9" t="s">
        <v>110</v>
      </c>
      <c r="C148" s="9" t="s">
        <v>111</v>
      </c>
      <c r="D148" s="68">
        <f t="shared" si="2"/>
        <v>714.28571428571433</v>
      </c>
      <c r="E148" s="33">
        <v>850</v>
      </c>
      <c r="F148" s="9" t="s">
        <v>13</v>
      </c>
      <c r="G148" s="11" t="s">
        <v>327</v>
      </c>
      <c r="H148" s="11" t="s">
        <v>328</v>
      </c>
      <c r="I148" s="19"/>
    </row>
    <row r="149" spans="1:9" ht="21" customHeight="1" thickBot="1" x14ac:dyDescent="0.3">
      <c r="A149" s="44">
        <v>29</v>
      </c>
      <c r="B149" s="9" t="s">
        <v>112</v>
      </c>
      <c r="C149" s="9" t="s">
        <v>113</v>
      </c>
      <c r="D149" s="68">
        <f t="shared" si="2"/>
        <v>84.033613445378151</v>
      </c>
      <c r="E149" s="33">
        <v>100</v>
      </c>
      <c r="F149" s="9" t="s">
        <v>13</v>
      </c>
      <c r="G149" s="11" t="s">
        <v>327</v>
      </c>
      <c r="H149" s="11" t="s">
        <v>328</v>
      </c>
      <c r="I149" s="19"/>
    </row>
    <row r="150" spans="1:9" ht="23.25" customHeight="1" thickBot="1" x14ac:dyDescent="0.3">
      <c r="A150" s="44">
        <v>30</v>
      </c>
      <c r="B150" s="9" t="s">
        <v>114</v>
      </c>
      <c r="C150" s="9" t="s">
        <v>115</v>
      </c>
      <c r="D150" s="68">
        <f t="shared" ref="D150:D192" si="3">E150/119%</f>
        <v>294.11764705882354</v>
      </c>
      <c r="E150" s="33">
        <v>350</v>
      </c>
      <c r="F150" s="9" t="s">
        <v>13</v>
      </c>
      <c r="G150" s="11" t="s">
        <v>327</v>
      </c>
      <c r="H150" s="11" t="s">
        <v>328</v>
      </c>
      <c r="I150" s="19">
        <v>23.2</v>
      </c>
    </row>
    <row r="151" spans="1:9" ht="23.25" customHeight="1" thickBot="1" x14ac:dyDescent="0.3">
      <c r="A151" s="44">
        <v>31</v>
      </c>
      <c r="B151" s="9" t="s">
        <v>116</v>
      </c>
      <c r="C151" s="9" t="s">
        <v>117</v>
      </c>
      <c r="D151" s="68">
        <f t="shared" si="3"/>
        <v>420.1680672268908</v>
      </c>
      <c r="E151" s="33">
        <v>500</v>
      </c>
      <c r="F151" s="9" t="s">
        <v>13</v>
      </c>
      <c r="G151" s="11" t="s">
        <v>327</v>
      </c>
      <c r="H151" s="11" t="s">
        <v>328</v>
      </c>
      <c r="I151" s="19">
        <v>6.6</v>
      </c>
    </row>
    <row r="152" spans="1:9" ht="24.75" customHeight="1" thickBot="1" x14ac:dyDescent="0.3">
      <c r="A152" s="44">
        <v>32</v>
      </c>
      <c r="B152" s="9" t="s">
        <v>118</v>
      </c>
      <c r="C152" s="9" t="s">
        <v>111</v>
      </c>
      <c r="D152" s="68">
        <f t="shared" si="3"/>
        <v>588.23529411764707</v>
      </c>
      <c r="E152" s="33">
        <v>700</v>
      </c>
      <c r="F152" s="9" t="s">
        <v>13</v>
      </c>
      <c r="G152" s="11" t="s">
        <v>327</v>
      </c>
      <c r="H152" s="11" t="s">
        <v>328</v>
      </c>
      <c r="I152" s="19"/>
    </row>
    <row r="153" spans="1:9" ht="22.5" customHeight="1" thickBot="1" x14ac:dyDescent="0.3">
      <c r="A153" s="44">
        <v>33</v>
      </c>
      <c r="B153" s="9" t="s">
        <v>119</v>
      </c>
      <c r="C153" s="9" t="s">
        <v>120</v>
      </c>
      <c r="D153" s="68">
        <f t="shared" si="3"/>
        <v>168.0672268907563</v>
      </c>
      <c r="E153" s="33">
        <v>200</v>
      </c>
      <c r="F153" s="9" t="s">
        <v>13</v>
      </c>
      <c r="G153" s="11" t="s">
        <v>327</v>
      </c>
      <c r="H153" s="11" t="s">
        <v>328</v>
      </c>
      <c r="I153" s="19">
        <v>260.43</v>
      </c>
    </row>
    <row r="154" spans="1:9" ht="26.25" customHeight="1" thickBot="1" x14ac:dyDescent="0.3">
      <c r="A154" s="44">
        <v>34</v>
      </c>
      <c r="B154" s="9" t="s">
        <v>333</v>
      </c>
      <c r="C154" s="9" t="s">
        <v>121</v>
      </c>
      <c r="D154" s="68">
        <f t="shared" si="3"/>
        <v>210.0840336134454</v>
      </c>
      <c r="E154" s="33">
        <v>250</v>
      </c>
      <c r="F154" s="9" t="s">
        <v>13</v>
      </c>
      <c r="G154" s="11" t="s">
        <v>327</v>
      </c>
      <c r="H154" s="11" t="s">
        <v>328</v>
      </c>
      <c r="I154" s="19"/>
    </row>
    <row r="155" spans="1:9" ht="24.75" customHeight="1" thickBot="1" x14ac:dyDescent="0.3">
      <c r="A155" s="44">
        <v>35</v>
      </c>
      <c r="B155" s="9" t="s">
        <v>122</v>
      </c>
      <c r="C155" s="9" t="s">
        <v>123</v>
      </c>
      <c r="D155" s="68">
        <f t="shared" si="3"/>
        <v>84.033613445378151</v>
      </c>
      <c r="E155" s="33">
        <v>100</v>
      </c>
      <c r="F155" s="9" t="s">
        <v>13</v>
      </c>
      <c r="G155" s="11" t="s">
        <v>327</v>
      </c>
      <c r="H155" s="11" t="s">
        <v>328</v>
      </c>
      <c r="I155" s="19">
        <v>55.45</v>
      </c>
    </row>
    <row r="156" spans="1:9" ht="23.25" customHeight="1" thickBot="1" x14ac:dyDescent="0.3">
      <c r="A156" s="44">
        <v>36</v>
      </c>
      <c r="B156" s="9" t="s">
        <v>124</v>
      </c>
      <c r="C156" s="9" t="s">
        <v>123</v>
      </c>
      <c r="D156" s="68">
        <f t="shared" si="3"/>
        <v>84.033613445378151</v>
      </c>
      <c r="E156" s="33">
        <v>100</v>
      </c>
      <c r="F156" s="9" t="s">
        <v>13</v>
      </c>
      <c r="G156" s="11" t="s">
        <v>327</v>
      </c>
      <c r="H156" s="11" t="s">
        <v>328</v>
      </c>
      <c r="I156" s="19"/>
    </row>
    <row r="157" spans="1:9" ht="25.5" customHeight="1" thickBot="1" x14ac:dyDescent="0.3">
      <c r="A157" s="44">
        <v>37</v>
      </c>
      <c r="B157" s="9" t="s">
        <v>125</v>
      </c>
      <c r="C157" s="9" t="s">
        <v>123</v>
      </c>
      <c r="D157" s="68">
        <f t="shared" si="3"/>
        <v>42.016806722689076</v>
      </c>
      <c r="E157" s="33">
        <v>50</v>
      </c>
      <c r="F157" s="9" t="s">
        <v>13</v>
      </c>
      <c r="G157" s="11" t="s">
        <v>327</v>
      </c>
      <c r="H157" s="11" t="s">
        <v>328</v>
      </c>
      <c r="I157" s="19"/>
    </row>
    <row r="158" spans="1:9" ht="23.25" customHeight="1" thickBot="1" x14ac:dyDescent="0.3">
      <c r="A158" s="44">
        <v>38</v>
      </c>
      <c r="B158" s="9" t="s">
        <v>126</v>
      </c>
      <c r="C158" s="9" t="s">
        <v>123</v>
      </c>
      <c r="D158" s="68">
        <f t="shared" si="3"/>
        <v>42.016806722689076</v>
      </c>
      <c r="E158" s="33">
        <v>50</v>
      </c>
      <c r="F158" s="9" t="s">
        <v>13</v>
      </c>
      <c r="G158" s="11" t="s">
        <v>327</v>
      </c>
      <c r="H158" s="11" t="s">
        <v>328</v>
      </c>
      <c r="I158" s="19"/>
    </row>
    <row r="159" spans="1:9" ht="24" customHeight="1" thickBot="1" x14ac:dyDescent="0.3">
      <c r="A159" s="44">
        <v>39</v>
      </c>
      <c r="B159" s="9" t="s">
        <v>127</v>
      </c>
      <c r="C159" s="9" t="s">
        <v>128</v>
      </c>
      <c r="D159" s="68">
        <f t="shared" si="3"/>
        <v>84.033613445378151</v>
      </c>
      <c r="E159" s="33">
        <v>100</v>
      </c>
      <c r="F159" s="9" t="s">
        <v>13</v>
      </c>
      <c r="G159" s="11" t="s">
        <v>327</v>
      </c>
      <c r="H159" s="11" t="s">
        <v>328</v>
      </c>
      <c r="I159" s="19"/>
    </row>
    <row r="160" spans="1:9" ht="26.25" customHeight="1" thickBot="1" x14ac:dyDescent="0.3">
      <c r="A160" s="44">
        <v>40</v>
      </c>
      <c r="B160" s="9" t="s">
        <v>129</v>
      </c>
      <c r="C160" s="9" t="s">
        <v>130</v>
      </c>
      <c r="D160" s="68">
        <f t="shared" si="3"/>
        <v>201.68067226890759</v>
      </c>
      <c r="E160" s="33">
        <v>240</v>
      </c>
      <c r="F160" s="9" t="s">
        <v>13</v>
      </c>
      <c r="G160" s="11" t="s">
        <v>327</v>
      </c>
      <c r="H160" s="11" t="s">
        <v>328</v>
      </c>
      <c r="I160" s="19">
        <v>56</v>
      </c>
    </row>
    <row r="161" spans="1:9" ht="16.5" thickBot="1" x14ac:dyDescent="0.3">
      <c r="A161" s="44">
        <v>41</v>
      </c>
      <c r="B161" s="9" t="s">
        <v>131</v>
      </c>
      <c r="C161" s="9" t="s">
        <v>132</v>
      </c>
      <c r="D161" s="68">
        <f t="shared" si="3"/>
        <v>5882.3529411764712</v>
      </c>
      <c r="E161" s="33">
        <v>7000</v>
      </c>
      <c r="F161" s="9" t="s">
        <v>13</v>
      </c>
      <c r="G161" s="11" t="s">
        <v>327</v>
      </c>
      <c r="H161" s="11" t="s">
        <v>328</v>
      </c>
      <c r="I161" s="19"/>
    </row>
    <row r="162" spans="1:9" ht="26.25" customHeight="1" thickBot="1" x14ac:dyDescent="0.3">
      <c r="A162" s="44">
        <v>42</v>
      </c>
      <c r="B162" s="9" t="s">
        <v>133</v>
      </c>
      <c r="C162" s="9" t="s">
        <v>132</v>
      </c>
      <c r="D162" s="68">
        <f t="shared" si="3"/>
        <v>672.26890756302521</v>
      </c>
      <c r="E162" s="33">
        <v>800</v>
      </c>
      <c r="F162" s="9" t="s">
        <v>13</v>
      </c>
      <c r="G162" s="11" t="s">
        <v>327</v>
      </c>
      <c r="H162" s="11" t="s">
        <v>328</v>
      </c>
      <c r="I162" s="19"/>
    </row>
    <row r="163" spans="1:9" ht="26.25" customHeight="1" thickBot="1" x14ac:dyDescent="0.3">
      <c r="A163" s="44">
        <v>43</v>
      </c>
      <c r="B163" s="9" t="s">
        <v>134</v>
      </c>
      <c r="C163" s="9" t="s">
        <v>117</v>
      </c>
      <c r="D163" s="68">
        <f t="shared" si="3"/>
        <v>42.016806722689076</v>
      </c>
      <c r="E163" s="33">
        <v>50</v>
      </c>
      <c r="F163" s="9" t="s">
        <v>13</v>
      </c>
      <c r="G163" s="11" t="s">
        <v>327</v>
      </c>
      <c r="H163" s="11" t="s">
        <v>328</v>
      </c>
      <c r="I163" s="19"/>
    </row>
    <row r="164" spans="1:9" ht="23.25" customHeight="1" thickBot="1" x14ac:dyDescent="0.3">
      <c r="A164" s="44">
        <v>44</v>
      </c>
      <c r="B164" s="9" t="s">
        <v>135</v>
      </c>
      <c r="C164" s="9" t="s">
        <v>136</v>
      </c>
      <c r="D164" s="68">
        <f t="shared" si="3"/>
        <v>0</v>
      </c>
      <c r="E164" s="33">
        <v>0</v>
      </c>
      <c r="F164" s="9" t="s">
        <v>13</v>
      </c>
      <c r="G164" s="11" t="s">
        <v>327</v>
      </c>
      <c r="H164" s="11" t="s">
        <v>328</v>
      </c>
      <c r="I164" s="19"/>
    </row>
    <row r="165" spans="1:9" ht="23.25" customHeight="1" thickBot="1" x14ac:dyDescent="0.3">
      <c r="A165" s="44">
        <v>45</v>
      </c>
      <c r="B165" s="9" t="s">
        <v>284</v>
      </c>
      <c r="C165" s="9" t="s">
        <v>288</v>
      </c>
      <c r="D165" s="68">
        <f t="shared" si="3"/>
        <v>84.033613445378151</v>
      </c>
      <c r="E165" s="33">
        <v>100</v>
      </c>
      <c r="F165" s="9" t="s">
        <v>13</v>
      </c>
      <c r="G165" s="11" t="s">
        <v>327</v>
      </c>
      <c r="H165" s="11" t="s">
        <v>328</v>
      </c>
      <c r="I165" s="19"/>
    </row>
    <row r="166" spans="1:9" ht="23.25" customHeight="1" thickBot="1" x14ac:dyDescent="0.3">
      <c r="A166" s="44">
        <v>46</v>
      </c>
      <c r="B166" s="9" t="s">
        <v>281</v>
      </c>
      <c r="C166" s="9" t="s">
        <v>138</v>
      </c>
      <c r="D166" s="68">
        <f t="shared" si="3"/>
        <v>252.10084033613447</v>
      </c>
      <c r="E166" s="33">
        <v>300</v>
      </c>
      <c r="F166" s="9" t="s">
        <v>13</v>
      </c>
      <c r="G166" s="11" t="s">
        <v>327</v>
      </c>
      <c r="H166" s="11" t="s">
        <v>328</v>
      </c>
      <c r="I166" s="19"/>
    </row>
    <row r="167" spans="1:9" ht="16.5" thickBot="1" x14ac:dyDescent="0.3">
      <c r="A167" s="44">
        <v>47</v>
      </c>
      <c r="B167" s="9" t="s">
        <v>137</v>
      </c>
      <c r="C167" s="9" t="s">
        <v>138</v>
      </c>
      <c r="D167" s="68">
        <f t="shared" si="3"/>
        <v>168.0672268907563</v>
      </c>
      <c r="E167" s="33">
        <v>200</v>
      </c>
      <c r="F167" s="9" t="s">
        <v>13</v>
      </c>
      <c r="G167" s="11" t="s">
        <v>327</v>
      </c>
      <c r="H167" s="11" t="s">
        <v>328</v>
      </c>
      <c r="I167" s="19"/>
    </row>
    <row r="168" spans="1:9" ht="16.5" thickBot="1" x14ac:dyDescent="0.3">
      <c r="A168" s="44">
        <v>48</v>
      </c>
      <c r="B168" s="9" t="s">
        <v>139</v>
      </c>
      <c r="C168" s="9" t="s">
        <v>138</v>
      </c>
      <c r="D168" s="68">
        <f t="shared" si="3"/>
        <v>117.64705882352942</v>
      </c>
      <c r="E168" s="33">
        <v>140</v>
      </c>
      <c r="F168" s="9" t="s">
        <v>13</v>
      </c>
      <c r="G168" s="11" t="s">
        <v>327</v>
      </c>
      <c r="H168" s="11" t="s">
        <v>328</v>
      </c>
      <c r="I168" s="19">
        <v>67.22</v>
      </c>
    </row>
    <row r="169" spans="1:9" ht="25.5" customHeight="1" thickBot="1" x14ac:dyDescent="0.3">
      <c r="A169" s="44">
        <v>49</v>
      </c>
      <c r="B169" s="9" t="s">
        <v>254</v>
      </c>
      <c r="C169" s="9" t="s">
        <v>138</v>
      </c>
      <c r="D169" s="68">
        <f t="shared" si="3"/>
        <v>672.26890756302521</v>
      </c>
      <c r="E169" s="33">
        <v>800</v>
      </c>
      <c r="F169" s="9" t="s">
        <v>13</v>
      </c>
      <c r="G169" s="11" t="s">
        <v>327</v>
      </c>
      <c r="H169" s="11" t="s">
        <v>328</v>
      </c>
      <c r="I169" s="19"/>
    </row>
    <row r="170" spans="1:9" ht="24" customHeight="1" thickBot="1" x14ac:dyDescent="0.3">
      <c r="A170" s="44">
        <v>50</v>
      </c>
      <c r="B170" s="9" t="s">
        <v>140</v>
      </c>
      <c r="C170" s="9" t="s">
        <v>138</v>
      </c>
      <c r="D170" s="68">
        <f t="shared" si="3"/>
        <v>252.10084033613447</v>
      </c>
      <c r="E170" s="33">
        <v>300</v>
      </c>
      <c r="F170" s="9" t="s">
        <v>13</v>
      </c>
      <c r="G170" s="11" t="s">
        <v>327</v>
      </c>
      <c r="H170" s="11" t="s">
        <v>328</v>
      </c>
      <c r="I170" s="19">
        <v>305.42</v>
      </c>
    </row>
    <row r="171" spans="1:9" ht="24" customHeight="1" thickBot="1" x14ac:dyDescent="0.3">
      <c r="A171" s="44">
        <v>51</v>
      </c>
      <c r="B171" s="9" t="s">
        <v>141</v>
      </c>
      <c r="C171" s="9" t="s">
        <v>142</v>
      </c>
      <c r="D171" s="68">
        <f t="shared" si="3"/>
        <v>210.0840336134454</v>
      </c>
      <c r="E171" s="33">
        <v>250</v>
      </c>
      <c r="F171" s="9" t="s">
        <v>13</v>
      </c>
      <c r="G171" s="11" t="s">
        <v>327</v>
      </c>
      <c r="H171" s="11" t="s">
        <v>328</v>
      </c>
      <c r="I171" s="19"/>
    </row>
    <row r="172" spans="1:9" ht="24.75" customHeight="1" thickBot="1" x14ac:dyDescent="0.3">
      <c r="A172" s="44">
        <v>52</v>
      </c>
      <c r="B172" s="9" t="s">
        <v>143</v>
      </c>
      <c r="C172" s="9" t="s">
        <v>142</v>
      </c>
      <c r="D172" s="68">
        <f t="shared" si="3"/>
        <v>2100.840336134454</v>
      </c>
      <c r="E172" s="33">
        <v>2500</v>
      </c>
      <c r="F172" s="9" t="s">
        <v>13</v>
      </c>
      <c r="G172" s="11" t="s">
        <v>327</v>
      </c>
      <c r="H172" s="11" t="s">
        <v>328</v>
      </c>
      <c r="I172" s="19">
        <v>800</v>
      </c>
    </row>
    <row r="173" spans="1:9" ht="24" customHeight="1" thickBot="1" x14ac:dyDescent="0.3">
      <c r="A173" s="44">
        <v>53</v>
      </c>
      <c r="B173" s="9" t="s">
        <v>144</v>
      </c>
      <c r="C173" s="9" t="s">
        <v>142</v>
      </c>
      <c r="D173" s="68">
        <f t="shared" si="3"/>
        <v>1260.5042016806724</v>
      </c>
      <c r="E173" s="33">
        <v>1500</v>
      </c>
      <c r="F173" s="9" t="s">
        <v>13</v>
      </c>
      <c r="G173" s="11" t="s">
        <v>327</v>
      </c>
      <c r="H173" s="11" t="s">
        <v>328</v>
      </c>
      <c r="I173" s="19">
        <v>720</v>
      </c>
    </row>
    <row r="174" spans="1:9" ht="25.5" customHeight="1" thickBot="1" x14ac:dyDescent="0.3">
      <c r="A174" s="44">
        <v>54</v>
      </c>
      <c r="B174" s="9" t="s">
        <v>145</v>
      </c>
      <c r="C174" s="9" t="s">
        <v>142</v>
      </c>
      <c r="D174" s="68">
        <f t="shared" si="3"/>
        <v>840.3361344537816</v>
      </c>
      <c r="E174" s="33">
        <v>1000</v>
      </c>
      <c r="F174" s="9" t="s">
        <v>13</v>
      </c>
      <c r="G174" s="11" t="s">
        <v>327</v>
      </c>
      <c r="H174" s="11" t="s">
        <v>328</v>
      </c>
      <c r="I174" s="19">
        <v>500</v>
      </c>
    </row>
    <row r="175" spans="1:9" ht="22.5" customHeight="1" thickBot="1" x14ac:dyDescent="0.3">
      <c r="A175" s="44">
        <v>55</v>
      </c>
      <c r="B175" s="9" t="s">
        <v>146</v>
      </c>
      <c r="C175" s="9" t="s">
        <v>147</v>
      </c>
      <c r="D175" s="68">
        <f t="shared" si="3"/>
        <v>294.11764705882354</v>
      </c>
      <c r="E175" s="33">
        <v>350</v>
      </c>
      <c r="F175" s="9" t="s">
        <v>13</v>
      </c>
      <c r="G175" s="11" t="s">
        <v>327</v>
      </c>
      <c r="H175" s="11" t="s">
        <v>328</v>
      </c>
      <c r="I175" s="19">
        <v>37.5</v>
      </c>
    </row>
    <row r="176" spans="1:9" ht="24.75" customHeight="1" thickBot="1" x14ac:dyDescent="0.3">
      <c r="A176" s="44">
        <v>56</v>
      </c>
      <c r="B176" s="9" t="s">
        <v>148</v>
      </c>
      <c r="C176" s="9" t="s">
        <v>147</v>
      </c>
      <c r="D176" s="68">
        <f t="shared" si="3"/>
        <v>294.11764705882354</v>
      </c>
      <c r="E176" s="33">
        <v>350</v>
      </c>
      <c r="F176" s="9" t="s">
        <v>13</v>
      </c>
      <c r="G176" s="11" t="s">
        <v>327</v>
      </c>
      <c r="H176" s="11" t="s">
        <v>328</v>
      </c>
      <c r="I176" s="19">
        <v>17.7</v>
      </c>
    </row>
    <row r="177" spans="1:9" ht="23.25" customHeight="1" thickBot="1" x14ac:dyDescent="0.3">
      <c r="A177" s="44">
        <v>57</v>
      </c>
      <c r="B177" s="9" t="s">
        <v>149</v>
      </c>
      <c r="C177" s="9" t="s">
        <v>147</v>
      </c>
      <c r="D177" s="68">
        <f t="shared" si="3"/>
        <v>252.10084033613447</v>
      </c>
      <c r="E177" s="33">
        <v>300</v>
      </c>
      <c r="F177" s="9" t="s">
        <v>13</v>
      </c>
      <c r="G177" s="11" t="s">
        <v>327</v>
      </c>
      <c r="H177" s="11" t="s">
        <v>328</v>
      </c>
      <c r="I177" s="19"/>
    </row>
    <row r="178" spans="1:9" ht="23.25" customHeight="1" thickBot="1" x14ac:dyDescent="0.3">
      <c r="A178" s="44">
        <v>58</v>
      </c>
      <c r="B178" s="9" t="s">
        <v>255</v>
      </c>
      <c r="C178" s="9" t="s">
        <v>147</v>
      </c>
      <c r="D178" s="68">
        <f t="shared" si="3"/>
        <v>84.033613445378151</v>
      </c>
      <c r="E178" s="33">
        <v>100</v>
      </c>
      <c r="F178" s="9" t="s">
        <v>13</v>
      </c>
      <c r="G178" s="11" t="s">
        <v>327</v>
      </c>
      <c r="H178" s="11" t="s">
        <v>328</v>
      </c>
      <c r="I178" s="19"/>
    </row>
    <row r="179" spans="1:9" ht="24.75" customHeight="1" thickBot="1" x14ac:dyDescent="0.3">
      <c r="A179" s="44">
        <v>59</v>
      </c>
      <c r="B179" s="9" t="s">
        <v>150</v>
      </c>
      <c r="C179" s="9" t="s">
        <v>151</v>
      </c>
      <c r="D179" s="68">
        <f t="shared" si="3"/>
        <v>42.016806722689076</v>
      </c>
      <c r="E179" s="33">
        <v>50</v>
      </c>
      <c r="F179" s="9" t="s">
        <v>13</v>
      </c>
      <c r="G179" s="11" t="s">
        <v>327</v>
      </c>
      <c r="H179" s="11" t="s">
        <v>328</v>
      </c>
      <c r="I179" s="19"/>
    </row>
    <row r="180" spans="1:9" ht="27.75" customHeight="1" thickBot="1" x14ac:dyDescent="0.3">
      <c r="A180" s="44">
        <v>60</v>
      </c>
      <c r="B180" s="9" t="s">
        <v>152</v>
      </c>
      <c r="C180" s="9" t="s">
        <v>153</v>
      </c>
      <c r="D180" s="68">
        <f t="shared" si="3"/>
        <v>588.23529411764707</v>
      </c>
      <c r="E180" s="33">
        <v>700</v>
      </c>
      <c r="F180" s="9" t="s">
        <v>13</v>
      </c>
      <c r="G180" s="11" t="s">
        <v>327</v>
      </c>
      <c r="H180" s="11" t="s">
        <v>328</v>
      </c>
      <c r="I180" s="19">
        <v>52.09</v>
      </c>
    </row>
    <row r="181" spans="1:9" ht="24" customHeight="1" thickBot="1" x14ac:dyDescent="0.3">
      <c r="A181" s="44">
        <v>61</v>
      </c>
      <c r="B181" s="9" t="s">
        <v>154</v>
      </c>
      <c r="C181" s="9" t="s">
        <v>155</v>
      </c>
      <c r="D181" s="68">
        <f t="shared" si="3"/>
        <v>168.0672268907563</v>
      </c>
      <c r="E181" s="33">
        <v>200</v>
      </c>
      <c r="F181" s="9" t="s">
        <v>13</v>
      </c>
      <c r="G181" s="11" t="s">
        <v>327</v>
      </c>
      <c r="H181" s="11" t="s">
        <v>328</v>
      </c>
      <c r="I181" s="19"/>
    </row>
    <row r="182" spans="1:9" ht="27.75" customHeight="1" thickBot="1" x14ac:dyDescent="0.3">
      <c r="A182" s="44">
        <v>62</v>
      </c>
      <c r="B182" s="9" t="s">
        <v>156</v>
      </c>
      <c r="C182" s="9" t="s">
        <v>157</v>
      </c>
      <c r="D182" s="68">
        <f t="shared" si="3"/>
        <v>252.10084033613447</v>
      </c>
      <c r="E182" s="33">
        <v>300</v>
      </c>
      <c r="F182" s="9" t="s">
        <v>13</v>
      </c>
      <c r="G182" s="11" t="s">
        <v>327</v>
      </c>
      <c r="H182" s="11" t="s">
        <v>328</v>
      </c>
      <c r="I182" s="19">
        <v>52.26</v>
      </c>
    </row>
    <row r="183" spans="1:9" ht="24.75" customHeight="1" thickBot="1" x14ac:dyDescent="0.3">
      <c r="A183" s="44">
        <v>63</v>
      </c>
      <c r="B183" s="9" t="s">
        <v>158</v>
      </c>
      <c r="C183" s="9" t="s">
        <v>159</v>
      </c>
      <c r="D183" s="68">
        <f t="shared" si="3"/>
        <v>42.016806722689076</v>
      </c>
      <c r="E183" s="33">
        <v>50</v>
      </c>
      <c r="F183" s="9" t="s">
        <v>13</v>
      </c>
      <c r="G183" s="11" t="s">
        <v>327</v>
      </c>
      <c r="H183" s="11" t="s">
        <v>328</v>
      </c>
      <c r="I183" s="19"/>
    </row>
    <row r="184" spans="1:9" ht="25.5" customHeight="1" thickBot="1" x14ac:dyDescent="0.3">
      <c r="A184" s="44">
        <v>64</v>
      </c>
      <c r="B184" s="9" t="s">
        <v>285</v>
      </c>
      <c r="C184" s="9" t="s">
        <v>160</v>
      </c>
      <c r="D184" s="68">
        <f t="shared" si="3"/>
        <v>84.033613445378151</v>
      </c>
      <c r="E184" s="33">
        <v>100</v>
      </c>
      <c r="F184" s="9" t="s">
        <v>13</v>
      </c>
      <c r="G184" s="11" t="s">
        <v>327</v>
      </c>
      <c r="H184" s="11" t="s">
        <v>328</v>
      </c>
      <c r="I184" s="19"/>
    </row>
    <row r="185" spans="1:9" ht="26.25" customHeight="1" thickBot="1" x14ac:dyDescent="0.3">
      <c r="A185" s="44">
        <v>65</v>
      </c>
      <c r="B185" s="9" t="s">
        <v>161</v>
      </c>
      <c r="C185" s="9" t="s">
        <v>162</v>
      </c>
      <c r="D185" s="68">
        <f t="shared" si="3"/>
        <v>546.21848739495806</v>
      </c>
      <c r="E185" s="33">
        <v>650</v>
      </c>
      <c r="F185" s="9" t="s">
        <v>13</v>
      </c>
      <c r="G185" s="11" t="s">
        <v>327</v>
      </c>
      <c r="H185" s="11" t="s">
        <v>328</v>
      </c>
      <c r="I185" s="19"/>
    </row>
    <row r="186" spans="1:9" ht="16.5" thickBot="1" x14ac:dyDescent="0.3">
      <c r="A186" s="44">
        <v>66</v>
      </c>
      <c r="B186" s="9" t="s">
        <v>256</v>
      </c>
      <c r="C186" s="9" t="s">
        <v>163</v>
      </c>
      <c r="D186" s="68">
        <f t="shared" si="3"/>
        <v>168.0672268907563</v>
      </c>
      <c r="E186" s="33">
        <v>200</v>
      </c>
      <c r="F186" s="9" t="s">
        <v>13</v>
      </c>
      <c r="G186" s="11" t="s">
        <v>327</v>
      </c>
      <c r="H186" s="11" t="s">
        <v>328</v>
      </c>
      <c r="I186" s="19"/>
    </row>
    <row r="187" spans="1:9" ht="16.5" thickBot="1" x14ac:dyDescent="0.3">
      <c r="A187" s="44">
        <v>67</v>
      </c>
      <c r="B187" s="9" t="s">
        <v>257</v>
      </c>
      <c r="C187" s="9" t="s">
        <v>163</v>
      </c>
      <c r="D187" s="68">
        <f t="shared" si="3"/>
        <v>84.033613445378151</v>
      </c>
      <c r="E187" s="33">
        <v>100</v>
      </c>
      <c r="F187" s="9" t="s">
        <v>13</v>
      </c>
      <c r="G187" s="11" t="s">
        <v>327</v>
      </c>
      <c r="H187" s="11" t="s">
        <v>328</v>
      </c>
      <c r="I187" s="19"/>
    </row>
    <row r="188" spans="1:9" ht="16.5" thickBot="1" x14ac:dyDescent="0.3">
      <c r="A188" s="44">
        <v>68</v>
      </c>
      <c r="B188" s="34" t="s">
        <v>266</v>
      </c>
      <c r="C188" s="34" t="s">
        <v>269</v>
      </c>
      <c r="D188" s="68">
        <f t="shared" si="3"/>
        <v>168.0672268907563</v>
      </c>
      <c r="E188" s="33">
        <v>200</v>
      </c>
      <c r="F188" s="34" t="s">
        <v>13</v>
      </c>
      <c r="G188" s="11" t="s">
        <v>327</v>
      </c>
      <c r="H188" s="11" t="s">
        <v>328</v>
      </c>
      <c r="I188" s="37">
        <v>185.64</v>
      </c>
    </row>
    <row r="189" spans="1:9" ht="16.5" thickBot="1" x14ac:dyDescent="0.3">
      <c r="A189" s="44">
        <v>69</v>
      </c>
      <c r="B189" s="34" t="s">
        <v>267</v>
      </c>
      <c r="C189" s="34" t="s">
        <v>270</v>
      </c>
      <c r="D189" s="68">
        <f t="shared" si="3"/>
        <v>84.033613445378151</v>
      </c>
      <c r="E189" s="33">
        <v>100</v>
      </c>
      <c r="F189" s="34" t="s">
        <v>13</v>
      </c>
      <c r="G189" s="11" t="s">
        <v>327</v>
      </c>
      <c r="H189" s="11" t="s">
        <v>328</v>
      </c>
      <c r="I189" s="37">
        <v>101.64</v>
      </c>
    </row>
    <row r="190" spans="1:9" ht="16.5" thickBot="1" x14ac:dyDescent="0.3">
      <c r="A190" s="44">
        <v>70</v>
      </c>
      <c r="B190" s="34" t="s">
        <v>295</v>
      </c>
      <c r="C190" s="34" t="s">
        <v>296</v>
      </c>
      <c r="D190" s="68">
        <f t="shared" si="3"/>
        <v>336.1344537815126</v>
      </c>
      <c r="E190" s="33">
        <v>400</v>
      </c>
      <c r="F190" s="34" t="s">
        <v>13</v>
      </c>
      <c r="G190" s="11" t="s">
        <v>327</v>
      </c>
      <c r="H190" s="11" t="s">
        <v>328</v>
      </c>
      <c r="I190" s="37"/>
    </row>
    <row r="191" spans="1:9" ht="16.5" thickBot="1" x14ac:dyDescent="0.3">
      <c r="A191" s="19"/>
      <c r="B191" s="27" t="s">
        <v>263</v>
      </c>
      <c r="C191" s="20"/>
      <c r="D191" s="67">
        <f t="shared" si="3"/>
        <v>29873.949579831933</v>
      </c>
      <c r="E191" s="21">
        <f>SUM(E122:E190)</f>
        <v>35550</v>
      </c>
      <c r="F191" s="19"/>
      <c r="G191" s="19"/>
      <c r="H191" s="19"/>
      <c r="I191" s="39">
        <f>SUM(I17:I189)</f>
        <v>94540.339999999982</v>
      </c>
    </row>
    <row r="192" spans="1:9" ht="16.5" thickBot="1" x14ac:dyDescent="0.3">
      <c r="A192" s="2"/>
      <c r="D192" s="71">
        <f t="shared" si="3"/>
        <v>420168.06722689077</v>
      </c>
      <c r="E192" s="21">
        <f>E191+E120+E94+E79+E73+E62+E56+E50+E47+E30+E26+E39</f>
        <v>500000</v>
      </c>
    </row>
    <row r="193" spans="1:8" ht="96" customHeight="1" x14ac:dyDescent="0.25">
      <c r="A193" s="24" t="s">
        <v>230</v>
      </c>
      <c r="B193" s="50" t="s">
        <v>321</v>
      </c>
      <c r="C193" s="50"/>
      <c r="D193" s="50"/>
      <c r="E193" s="50"/>
      <c r="F193" s="50"/>
      <c r="G193" s="50"/>
      <c r="H193" s="50"/>
    </row>
    <row r="194" spans="1:8" x14ac:dyDescent="0.25">
      <c r="B194" s="22" t="s">
        <v>231</v>
      </c>
      <c r="G194" s="55" t="s">
        <v>234</v>
      </c>
      <c r="H194" s="55"/>
    </row>
    <row r="195" spans="1:8" x14ac:dyDescent="0.25">
      <c r="B195" s="23" t="s">
        <v>232</v>
      </c>
      <c r="G195" s="49" t="s">
        <v>235</v>
      </c>
      <c r="H195" s="49"/>
    </row>
    <row r="196" spans="1:8" x14ac:dyDescent="0.25">
      <c r="B196" s="23" t="s">
        <v>233</v>
      </c>
      <c r="G196" s="49" t="s">
        <v>236</v>
      </c>
      <c r="H196" s="49"/>
    </row>
  </sheetData>
  <mergeCells count="27">
    <mergeCell ref="G196:H196"/>
    <mergeCell ref="G194:H194"/>
    <mergeCell ref="A6:H6"/>
    <mergeCell ref="A7:H7"/>
    <mergeCell ref="A19:A20"/>
    <mergeCell ref="A64:A65"/>
    <mergeCell ref="B19:B20"/>
    <mergeCell ref="A8:H8"/>
    <mergeCell ref="A13:A15"/>
    <mergeCell ref="B13:B15"/>
    <mergeCell ref="C13:C15"/>
    <mergeCell ref="F13:F15"/>
    <mergeCell ref="G13:H13"/>
    <mergeCell ref="E14:E15"/>
    <mergeCell ref="B64:B65"/>
    <mergeCell ref="E64:E65"/>
    <mergeCell ref="F64:F65"/>
    <mergeCell ref="G195:H195"/>
    <mergeCell ref="B193:H193"/>
    <mergeCell ref="F66:F67"/>
    <mergeCell ref="G14:G15"/>
    <mergeCell ref="H14:H15"/>
    <mergeCell ref="E19:E20"/>
    <mergeCell ref="F19:F20"/>
    <mergeCell ref="D14:D15"/>
    <mergeCell ref="D19:D20"/>
    <mergeCell ref="D64:D65"/>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Foaie1</vt:lpstr>
      <vt:lpstr>Foaie2</vt:lpstr>
      <vt:lpstr>Foaie3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2006-11-28T13:39:51Z</dcterms:created>
  <dcterms:modified xsi:type="dcterms:W3CDTF">2025-03-04T10:41:04Z</dcterms:modified>
</cp:coreProperties>
</file>